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_SO 101.a" sheetId="2" r:id="rId2"/>
    <sheet name="SO 101_SO 101.b" sheetId="3" r:id="rId3"/>
    <sheet name="SO 101_SO 101.c" sheetId="4" r:id="rId4"/>
    <sheet name="SO 101_SO 101.d" sheetId="5" r:id="rId5"/>
    <sheet name="SO 401" sheetId="6" r:id="rId6"/>
    <sheet name="VON" sheetId="7" r:id="rId7"/>
  </sheets>
  <definedNames/>
  <calcPr/>
  <webPublishing/>
</workbook>
</file>

<file path=xl/sharedStrings.xml><?xml version="1.0" encoding="utf-8"?>
<sst xmlns="http://schemas.openxmlformats.org/spreadsheetml/2006/main" count="2060" uniqueCount="442">
  <si>
    <t>Firma: AFRY CZ, spol.s r.o.</t>
  </si>
  <si>
    <t>Rekapitulace ceny</t>
  </si>
  <si>
    <t>Stavba: 2020/0192 - Okružní křižovatka Dobřejovice - Herink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</si>
  <si>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</si>
  <si>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</si>
  <si>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</si>
  <si>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</si>
  <si>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</si>
  <si>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</si>
  <si>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</si>
  <si>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</si>
  <si>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</si>
  <si>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</si>
  <si>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</si>
  <si>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</si>
  <si>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2020/0192</t>
  </si>
  <si>
    <t>Okružní křižovatka Dobřejovice - Herink</t>
  </si>
  <si>
    <t>O</t>
  </si>
  <si>
    <t>Objekt:</t>
  </si>
  <si>
    <t>SO 101</t>
  </si>
  <si>
    <t>Komunikace a terénní úpravy</t>
  </si>
  <si>
    <t>O1</t>
  </si>
  <si>
    <t>Rozpočet:</t>
  </si>
  <si>
    <t>0,00</t>
  </si>
  <si>
    <t>15,00</t>
  </si>
  <si>
    <t>21,00</t>
  </si>
  <si>
    <t>3</t>
  </si>
  <si>
    <t>2</t>
  </si>
  <si>
    <t>SO 101.a</t>
  </si>
  <si>
    <t>Uznatelné náklady - komunikace II/101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</si>
  <si>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</si>
  <si>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</si>
  <si>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</si>
  <si>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</si>
  <si>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</si>
  <si>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</si>
  <si>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</si>
  <si>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</si>
  <si>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</si>
  <si>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</si>
  <si>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</si>
  <si>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</si>
  <si>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</si>
  <si>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</si>
  <si>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</si>
  <si>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</si>
  <si>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</si>
  <si>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101.a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</si>
  <si>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</si>
  <si>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</si>
  <si>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</si>
  <si>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</si>
  <si>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</si>
  <si>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</si>
  <si>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</si>
  <si>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</si>
  <si>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</t>
  </si>
  <si>
    <t>VV</t>
  </si>
  <si>
    <t>dle pol. 11352: 85*0,205=17,425 [A]</t>
  </si>
  <si>
    <t>b</t>
  </si>
  <si>
    <t>kamenivo, nestmelené vrstvy, příp. zemina</t>
  </si>
  <si>
    <t>dle pol. 113328: 898,4*2,1=1 886,640 [A]</t>
  </si>
  <si>
    <t>014212</t>
  </si>
  <si>
    <t/>
  </si>
  <si>
    <t>POPLATKY ZA ZEMNÍK - ORNICE</t>
  </si>
  <si>
    <t>pořízení ornice / zeminy schopné zúrodnění dle dispozic zhotovitele</t>
  </si>
  <si>
    <t>Dokončující práce 
Rozprostření ornice tl. 0,2m - pořízení: (809,3+1507,7)*0,2*1,8=834,120 [A]</t>
  </si>
  <si>
    <t>02610</t>
  </si>
  <si>
    <t>ZKOUŠENÍ KONSTRUKCÍ A PRACÍ ZKUŠEBNOU ZHOTOVITELE</t>
  </si>
  <si>
    <t>KPL</t>
  </si>
  <si>
    <t>Kontrolní statická zkouška pro ověření únosnosti pláně - odborný odhad 10ks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</si>
  <si>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</si>
  <si>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</si>
  <si>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</si>
  <si>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</si>
  <si>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 
POZN.: O případném zpětném využití vybouraných nestmelených vrstev rozhodne geotechnik stavby a TDI.</t>
  </si>
  <si>
    <t>Přípravné, zemní a bourací práce 
Vybourání nestmelených vrstev vozovky tl. do 400 mm: 2246*0,4=898,400 [A]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</si>
  <si>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</si>
  <si>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</si>
  <si>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</si>
  <si>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</si>
  <si>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Přípravné, zemní a bourací práce 
Vybourání stávajícího betonového obrubníku a jeho bet. lože: 85=85,000 [A]</t>
  </si>
  <si>
    <t>7</t>
  </si>
  <si>
    <t>11372</t>
  </si>
  <si>
    <t>FRÉZOVÁNÍ ZPEVNĚNÝCH PLOCH ASFALTOVÝCH</t>
  </si>
  <si>
    <t>vč. odvozu a uskladnění dle dispozic zhotovitele 
POZN.: Povinný odkup frézované zhotovitelem! 
Materiál není odpadem!</t>
  </si>
  <si>
    <t>Přípravné, zemní a bourací práce 
Odfrézování živičného krytu - 
- tl. 40 mm: 2688,2*0,04=107,528 [A] 
- tl. 60 mm: 1404,0*0,06=84,240 [B] 
- tl. 80 mm: 39,2*0,08=3,136 [C] 
- tl. 150 mm: 1404,0*0,15=210,600 [D] 
- tl. 160 mm: 1284,0*0,16=205,440 [E] 
Celkem: A+B+C+D+E=610,944 [F]</t>
  </si>
  <si>
    <t>8</t>
  </si>
  <si>
    <t>12373</t>
  </si>
  <si>
    <t>ODKOP PRO SPOD STAVBU SILNIC A ŽELEZNIC TŘ. I</t>
  </si>
  <si>
    <t>vč. přesunu v rámci stavby pro následné použití (do 50m)</t>
  </si>
  <si>
    <t>Přípravné, zemní a bourací práce 
Výkopy: 50=50,000 [A]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</si>
  <si>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</si>
  <si>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</si>
  <si>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</si>
  <si>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Dokončující práce 
Rozprostření ornice tl. 0,2m - doprava: (809,3+1507,7)*0,2=463,400 [A]</t>
  </si>
  <si>
    <t>171101</t>
  </si>
  <si>
    <t>ULOŽENÍ SYPANINY DO NÁSYPŮ SE ZHUTNĚNÍM DO 95% PS</t>
  </si>
  <si>
    <t>Materiál z výkopů - celkové hodnoty násypů viz pol. 17180.</t>
  </si>
  <si>
    <t>Uložení zeminy do násypů zhutnění na 92% PS: 50=50,000 [A]</t>
  </si>
  <si>
    <t>11</t>
  </si>
  <si>
    <t>17180</t>
  </si>
  <si>
    <t>ULOŽENÍ SYPANINY DO NÁSYPŮ Z NAKUPOVANÝCH MATERIÁLŮ</t>
  </si>
  <si>
    <t>Uložení zeminy do násypů zhutnění na 102% PS (pod vozovkou): 321,0=321,000 [A]</t>
  </si>
  <si>
    <t>12</t>
  </si>
  <si>
    <t>Uložení zeminy do násypů zhutnění na 92% PS (středový ostrov): 510=510,000 [A] 
Odpočet vyzískaného materiálu (viz. pol. 171101 / 12373): -50=-50,000 [B] 
Celkem: A+B=460,000 [C]</t>
  </si>
  <si>
    <t>13</t>
  </si>
  <si>
    <t>17380</t>
  </si>
  <si>
    <t>ZEMNÍ KRAJNICE A DOSYPÁVKY Z NAKUPOVANÝCH MATERIÁLŮ</t>
  </si>
  <si>
    <t>zemina vhodná do násypů a krajnic</t>
  </si>
  <si>
    <t>Nové konstrukce 
Hutněná zemní krajnice nezpevněná prům. tl. 100mm: 173,9*0,1=17,390 [A] 
Dosypávka pod krajnicemi se zhutněním: 231,9*0,14=32,466 [B] 
Celkem: A+B=49,856 [C]</t>
  </si>
  <si>
    <t>14</t>
  </si>
  <si>
    <t>18110</t>
  </si>
  <si>
    <t>ÚPRAVA PLÁNĚ SE ZHUTNĚNÍM V HORNINĚ TŘ. I</t>
  </si>
  <si>
    <t>M2</t>
  </si>
  <si>
    <t>Úprava a hutnění pláně vozovky - Edef,2 = 45 MPa, 102% PS</t>
  </si>
  <si>
    <t>Nové konstrukce 
Vozovka - asfalt: 1428,1*1,2=1 713,720 [A] 
Prstenec OK + ostrůvky - dlážděný kryt (kamenná dlažba): 182,2+125,7=307,900 [B] 
Celkem: A+B=2 021,620 [C]</t>
  </si>
  <si>
    <t>15</t>
  </si>
  <si>
    <t>18223</t>
  </si>
  <si>
    <t>ROZPROSTŘENÍ ORNICE VE SVAHU V TL DO 0,20M</t>
  </si>
  <si>
    <t>Dokončující práce 
Rozprostření ornice tl. 0,2m ve svahu: 1507,7=1 507,700 [A]</t>
  </si>
  <si>
    <t>16</t>
  </si>
  <si>
    <t>18233</t>
  </si>
  <si>
    <t>ROZPROSTŘENÍ ORNICE V ROVINĚ V TL DO 0,20M</t>
  </si>
  <si>
    <t>Dokončující práce 
Rozprostření ornice tl. 0,2m v rovině: 809,3=809,300 [A]</t>
  </si>
  <si>
    <t>17</t>
  </si>
  <si>
    <t>18241</t>
  </si>
  <si>
    <t>ZALOŽENÍ TRÁVNÍKU RUČNÍM VÝSEVEM</t>
  </si>
  <si>
    <t>příp. hydroosev</t>
  </si>
  <si>
    <t>Dokončující práce 
Zatravnění ohumusovaných ploch: 1507,7+341,7=1 849,400 [A]</t>
  </si>
  <si>
    <t>18</t>
  </si>
  <si>
    <t>18247</t>
  </si>
  <si>
    <t>OŠETŘOVÁNÍ TRÁVNÍKU</t>
  </si>
  <si>
    <t>Dokončující práce 
Péče o zatravněné plochy do předání správci: 1507,7+341,7=1 849,400 [A]</t>
  </si>
  <si>
    <t>19</t>
  </si>
  <si>
    <t>18471</t>
  </si>
  <si>
    <t>OŠETŘENÍ DŘEVIN VE SKUPINÁCH</t>
  </si>
  <si>
    <t>vč. likvidace dřevní hmoty dle dispozic zhotovitele</t>
  </si>
  <si>
    <t>Ošetření výsadeb po dobu 5 let - případný řez keřů, náhrada uhynulých rostlin vč. provedení zálivky - provedení 1x / rok 
dle pol. 184A1: 1240*5=6 200,000 [A]</t>
  </si>
  <si>
    <t>20</t>
  </si>
  <si>
    <t>184A1</t>
  </si>
  <si>
    <t>VYSAZOVÁNÍ KEŘŮ LISTNATÝCH S BALEM VČETNĚ VÝKOPU JAMKY</t>
  </si>
  <si>
    <t>KUS</t>
  </si>
  <si>
    <t>Dokončující práce 
Keře středového kruhu 
Skalník drobnolistý (Cotoneaster Microphyllus - "Queen of Carpets") - hustota výsadby 3 rostliny na m2: 960=960,000 [A] 
Mahonia cesmínolistá (Mahonia aquifolium): 280=280,000 [B] 
Celkem: A+B=1 240,000 [C]</t>
  </si>
  <si>
    <t>Základy</t>
  </si>
  <si>
    <t>21</t>
  </si>
  <si>
    <t>215663</t>
  </si>
  <si>
    <t>ÚPRAVA PODLOŽÍ HYDRAULICKÝMI POJIVY DO 2% HL DO 0,5M</t>
  </si>
  <si>
    <t>Plochy odměřeny digitálně, výpočet případně vč. rozšíření podkladních vrstev celkem o 20% 
POZN.: Položka bude čerpána na základě výsledků zatěžovacích zkoušek, v rozsahu dle pokynů geotechnického dozoru a za souhlasu TDI !</t>
  </si>
  <si>
    <t>Sanace zemní pláně komunikace vápnem (do 4%) v tl. 0,5m: 1428,1*1,2+182,2+125,7=2 021,620 [A]</t>
  </si>
  <si>
    <t>22</t>
  </si>
  <si>
    <t>215669</t>
  </si>
  <si>
    <t>ÚPRAVA PODLOŽÍ HYDRAULICKÝMI POJIVY HL DO 0,5M - PŘÍPLATEK ZA DALŠÍCH 0,5%</t>
  </si>
  <si>
    <t>Sanace zemní pláně komunikace vápnem (do 4%) v tl. 0,5m - příplatek 4x 0,5%: (1428,1*1,2+182,2+125,7)*4=8 086,480 [A]</t>
  </si>
  <si>
    <t>23</t>
  </si>
  <si>
    <t>285393</t>
  </si>
  <si>
    <t>DODATEČNÉ KOTVENÍ VLEPENÍM BETONÁŘSKÉ VÝZTUŽE D DO 20MM DO VRTŮ</t>
  </si>
  <si>
    <t>Nové konstrukce 
kotvení kamenné obruby OP3 - ocelový trn 2ks/0,5m (1ks obruby) průměru 20 mm délky 350 mm, včetně vyvrtání otvorů do lože a obruby o průměru 24 mm, chemická kotva: 114,4*2/0,5+0,4=458,000 [A]</t>
  </si>
  <si>
    <t>Komunikace</t>
  </si>
  <si>
    <t>24</t>
  </si>
  <si>
    <t>561441</t>
  </si>
  <si>
    <t>KAMENIVO ZPEVNĚNÉ CEMENTEM TŘ. I TL. DO 200MM</t>
  </si>
  <si>
    <t>SC C8/10 ; tl. 170mm 
Plocha odměřena digitálně, výpočet vč. rozšíření podkladních vrstev celkem o 8%</t>
  </si>
  <si>
    <t>Nové konstrukce 
Vozovka - asfalt: 1428,1*1,08=1 542,348 [A]</t>
  </si>
  <si>
    <t>25</t>
  </si>
  <si>
    <t>56315</t>
  </si>
  <si>
    <t>VOZOVKOVÉ VRSTVY Z MECHANICKY ZPEVNĚNÉHO KAMENIVA TL. DO 250MM</t>
  </si>
  <si>
    <t>MZK ; tl. 220mm</t>
  </si>
  <si>
    <t>Nové konstrukce 
Prstenec OK + ostrůvky - dlážděný kryt (kamenná dlažba): 182,2+125,7=307,900 [A]</t>
  </si>
  <si>
    <t>26</t>
  </si>
  <si>
    <t>56336</t>
  </si>
  <si>
    <t>VOZOVKOVÉ VRSTVY ZE ŠTĚRKODRTI TL. DO 300MM</t>
  </si>
  <si>
    <t>ŠDA ; tl. (min.) 250mm 
Plochy odměřeny digitálně, výpočet případně vč. rozšíření podkladních vrstev celkem o 18%</t>
  </si>
  <si>
    <t>Nové konstrukce 
Vozovka - asfalt (tl. min. 250mm): 1428,1*1,18=1 685,158 [A] 
Prstenec OK + ostrůvky - dlážděný kryt (kamenná dlažba) (tl. min. 250mm): 182,2+125,7=307,900 [B] 
Celkem: A+B=1 993,058 [C]</t>
  </si>
  <si>
    <t>27</t>
  </si>
  <si>
    <t>572141</t>
  </si>
  <si>
    <t>INFILTRAČNÍ POSTŘIK ASFALTOVÝ DO 2,0KG/M2</t>
  </si>
  <si>
    <t>PI ; 1,0 kg/m2 
Plocha odměřena digitálně, výpočet vč. rozšíření podkladních vrstev celkem o 6%</t>
  </si>
  <si>
    <t>Nové konstrukce 
Vozovka - asfalt: 1428,1*1,06=1 513,786 [A]</t>
  </si>
  <si>
    <t>28</t>
  </si>
  <si>
    <t>572214</t>
  </si>
  <si>
    <t>SPOJOVACÍ POSTŘIK Z MODIFIK EMULZE DO 0,5KG/M2</t>
  </si>
  <si>
    <t>PS-CP ; 0,5 kg/m2 
Plochy odměřeny digitálně, výpočet případně vč. rozšíření podkladních vrstev celkem o 1%, resp. o 4%</t>
  </si>
  <si>
    <t>Nové konstrukce 
Vozovka - asfalt: 1428,1*1,01+1428,1*1,04=2 927,605 [A]</t>
  </si>
  <si>
    <t>29</t>
  </si>
  <si>
    <t>574D78</t>
  </si>
  <si>
    <t>ASFALTOVÝ BETON PRO LOŽNÍ VRSTVY MODIFIK ACL 22+, 22S TL. 80MM</t>
  </si>
  <si>
    <t>ACL 22S PmB ; tl. 80mm 
Plocha odměřena digitálně, výpočet vč. rozšíření podkladních vrstev celkem o 3%</t>
  </si>
  <si>
    <t>Nové konstrukce 
Vozovka - asfalt: 1428,1*1,03=1 470,943 [A]</t>
  </si>
  <si>
    <t>30</t>
  </si>
  <si>
    <t>574E78</t>
  </si>
  <si>
    <t>ASFALTOVÝ BETON PRO PODKLADNÍ VRSTVY ACP 22+, 22S TL. 80MM</t>
  </si>
  <si>
    <t>ACP 22S ; tl. 80mm 
Plocha odměřena digitálně, výpočet vč. rozšíření podkladních vrstev celkem o 5%</t>
  </si>
  <si>
    <t>Nové konstrukce 
Vozovka - asfalt: 1428,1*1,05=1 499,505 [A]</t>
  </si>
  <si>
    <t>31</t>
  </si>
  <si>
    <t>574J54</t>
  </si>
  <si>
    <t>ASFALTOVÝ KOBEREC MASTIXOVÝ MODIFIK SMA 11+, 11S TL. 40MM</t>
  </si>
  <si>
    <t>SMA 11S PmB ; tl. 40mm</t>
  </si>
  <si>
    <t>Nové konstrukce 
Vozovka - asfalt: 1428,1=1 428,100 [A]</t>
  </si>
  <si>
    <t>32</t>
  </si>
  <si>
    <t>576411</t>
  </si>
  <si>
    <t>POSYP KAMENIVEM OBALOVANÝM 2KG/M2</t>
  </si>
  <si>
    <t>Posyp obrusné vrstvy SMA 11S ; v mn. 1,5 kg/m2</t>
  </si>
  <si>
    <t>33</t>
  </si>
  <si>
    <t>58212</t>
  </si>
  <si>
    <t>DLÁŽDĚNÉ KRYTY Z VELKÝCH KOSTEK DO LOŽE Z MC</t>
  </si>
  <si>
    <t>DL 150/170mm ; L z MC / beton 40mm vč. vyspárování (zálivka z cementové malty M25 XF4)</t>
  </si>
  <si>
    <t>Nové konstrukce 
Prstenec OK - dlážděný kryt (kamenná dlažba velká): 182,2=182,200 [A]</t>
  </si>
  <si>
    <t>34</t>
  </si>
  <si>
    <t>58221</t>
  </si>
  <si>
    <t>DLÁŽDĚNÉ KRYTY Z DROBNÝCH KOSTEK DO LOŽE Z KAMENIVA</t>
  </si>
  <si>
    <t>DL 100mm ; L z HDK 40mm vč. vyspárování se zametením</t>
  </si>
  <si>
    <t>Nové konstrukce 
Ostrůvky - dlážděný kryt (kamenná dlažba drobná): 125,7=125,700 [A]</t>
  </si>
  <si>
    <t>Ostatní konstrukce a práce</t>
  </si>
  <si>
    <t>35</t>
  </si>
  <si>
    <t>91228</t>
  </si>
  <si>
    <t>SMĚROVÉ SLOUPKY Z PLAST HMOT VČETNĚ ODRAZNÉHO PÁSKU</t>
  </si>
  <si>
    <t>Nové dopravní značení 
Směrový sloupek Z11 - plastový bílý s odrazkami: 40=40,000 [A]</t>
  </si>
  <si>
    <t>36</t>
  </si>
  <si>
    <t>914131</t>
  </si>
  <si>
    <t>DOPRAVNÍ ZNAČKY ZÁKLADNÍ VELIKOSTI OCELOVÉ FÓLIE TŘ 2 - DODÁVKA A MONTÁŽ</t>
  </si>
  <si>
    <t>Nové dopravní značení 
B20a: 1=1,000 [A] 
C1: 2=2,000 [B] 
C4a: 2=2,000 [C] 
IS1c: 1=1,000 [D] 
IS3c: 4=4,000 [E] 
P4: 2=2,000 [F] 
Celkem: A+B+C+D+E+F=12,000 [G]</t>
  </si>
  <si>
    <t>37</t>
  </si>
  <si>
    <t>914133</t>
  </si>
  <si>
    <t>DOPRAVNÍ ZNAČKY ZÁKLADNÍ VELIKOSTI OCELOVÉ FÓLIE TŘ 2 - DEMONTÁŽ</t>
  </si>
  <si>
    <t>vč. odvozu do skladu investora do 20 km</t>
  </si>
  <si>
    <t>Přípravné, zemní a bourací práce 
Demontáž stávajích svislých DZ: 23=23,000 [A]</t>
  </si>
  <si>
    <t>38</t>
  </si>
  <si>
    <t>914521</t>
  </si>
  <si>
    <t>DOPRAV ZNAČ VELKOPLOŠ OCEL LAMELY FÓLIE TŘ 2 - DOD A MONT</t>
  </si>
  <si>
    <t>Nové dopravní značení 
IS9b (cca 6m2, bude upřesněno): 2*6,0=12,000 [A]</t>
  </si>
  <si>
    <t>39</t>
  </si>
  <si>
    <t>914731</t>
  </si>
  <si>
    <t>STÁLÁ DOPRAV ZAŘÍZ Z3 OCEL S FÓLIÍ TŘ 2 DODÁVKA A MONTÁŽ</t>
  </si>
  <si>
    <t>Nové dopravní značení 
Z3: 4=4,000 [A]</t>
  </si>
  <si>
    <t>40</t>
  </si>
  <si>
    <t>914913</t>
  </si>
  <si>
    <t>SLOUPKY A STOJKY DZ Z OCEL TRUBEK ZABETON DEMONTÁŽ</t>
  </si>
  <si>
    <t>vč. likvidace dle dispozic zhotovitele 
O příp. zpětném použití rozhodne TDI</t>
  </si>
  <si>
    <t>Přípravné, zemní a bourací práce 
Demontáž sloupků stávajích svislých DZ: 15=15,000 [A]</t>
  </si>
  <si>
    <t>41</t>
  </si>
  <si>
    <t>914921</t>
  </si>
  <si>
    <t>SLOUPKY A STOJKY DOPRAVNÍCH ZNAČEK Z OCEL TRUBEK DO PATKY - DODÁVKA A MONTÁŽ</t>
  </si>
  <si>
    <t>Nové dopravní značení 
sloupky DZ: 13=13,000 [A]</t>
  </si>
  <si>
    <t>42</t>
  </si>
  <si>
    <t>914981</t>
  </si>
  <si>
    <t>SLOUPKY A STOJKY DZ Z PŘÍHRAD KONSTR DOD A MONTÁŽ</t>
  </si>
  <si>
    <t>Nové dopravní značení 
příhradové sloupky k IS9b: 2*2=4,000 [A]</t>
  </si>
  <si>
    <t>43</t>
  </si>
  <si>
    <t>915111</t>
  </si>
  <si>
    <t>VODOROVNÉ DOPRAVNÍ ZNAČENÍ BARVOU HLADKÉ - DODÁVKA A POKLÁDKA</t>
  </si>
  <si>
    <t>1. fáze VDZ, vč. předznačení</t>
  </si>
  <si>
    <t>Nové dopravní značení 
V1a - tl. 0,125 m: 170,0*0,125=21,250 [A] 
V2b (1,5/1,5/0,25): 80,0*0,25*1/2=10,000 [B] 
V2b (3,0/1,5/0,125): 100,0*0,125*2/3=8,333 [C] 
V4 - tl. 0,25 m, plast: 411,0*0,25=102,750 [D] 
V13a - dopravní stín: 85,0=85,000 [E] 
Celkem: A+B+C+D+E=227,333 [F]</t>
  </si>
  <si>
    <t>44</t>
  </si>
  <si>
    <t>915221</t>
  </si>
  <si>
    <t>VODOR DOPRAV ZNAČ PLASTEM STRUKTURÁLNÍ NEHLUČNÉ - DOD A POKLÁDKA</t>
  </si>
  <si>
    <t>2. fáze VDZ</t>
  </si>
  <si>
    <t>Nové dopravní značení 
V1a - tl. 0,125 m: 170,0*0,125=21,250 [A] 
V2b (1,5/1,5/0,25): 80,0*0,25*1/2=10,000 [B] 
V2b (3,0/1,5/0,125): 100,0*0,125*2/3=8,333 [C] 
V13a - dopravní stín: 85,0=85,000 [D] 
Celkem: A+B+C+D=124,583 [E]</t>
  </si>
  <si>
    <t>45</t>
  </si>
  <si>
    <t>915231</t>
  </si>
  <si>
    <t>VODOR DOPRAV ZNAČ PLASTEM PROFIL ZVUČÍCÍ - DOD A POKLÁDKA</t>
  </si>
  <si>
    <t>Nové dopravní značení 
V4 - tl. 0,25 m, plast: 411,0*0,25=102,750 [A]</t>
  </si>
  <si>
    <t>46</t>
  </si>
  <si>
    <t>917224</t>
  </si>
  <si>
    <t>SILNIČNÍ A CHODNÍKOVÉ OBRUBY Z BETONOVÝCH OBRUBNÍKŮ ŠÍŘ 150MM</t>
  </si>
  <si>
    <t>vč. rezervy na prořez 2% 
Obruby ABO 1-15 (150/300) dl. 500mm (nakupovaný, příp. řezaný) pro vyskládání oblouku hrany prstence OK</t>
  </si>
  <si>
    <t>Nové konstrukce 
Vnitřní hrana prstence OK z betonových obrub do betonového lože min. C20/25nXF3 s opěrou: 101,8*1,02=103,836 [A]</t>
  </si>
  <si>
    <t>47</t>
  </si>
  <si>
    <t>91726</t>
  </si>
  <si>
    <t>KO OBRUBNÍKY BETONOVÉ</t>
  </si>
  <si>
    <t>vč. rezervy na prořez 2% 
přímé i obloukové prvky</t>
  </si>
  <si>
    <t>Nové konstrukce 
lemování ostrůvku ramen OK z betonových obrub (KO) do betonového lože min. C20/25nXF3 s opěrou: 91,5*1,02=93,330 [A]</t>
  </si>
  <si>
    <t>48</t>
  </si>
  <si>
    <t>917426</t>
  </si>
  <si>
    <t>CHODNÍKOVÉ OBRUBY Z KAMENNÝCH OBRUBNÍKŮ ŠÍŘ 250MM</t>
  </si>
  <si>
    <t>vč. rezervy na prořez 2% 
Obruby OP3 (250/200mm) dl. 500mm pro vyskládání oblouku hrany prstence OK</t>
  </si>
  <si>
    <t>Nové konstrukce 
Vnější hrana prstence OK z (kotvených) kamenných obrub do betonového lože min. C20/25nXF3 s opěrou: 114,4*1,02=116,688 [A]</t>
  </si>
  <si>
    <t>49</t>
  </si>
  <si>
    <t>919113</t>
  </si>
  <si>
    <t>ŘEZÁNÍ ASFALTOVÉHO KRYTU VOZOVEK TL DO 150MM</t>
  </si>
  <si>
    <t>Přípravné, zemní a bourací práce 
Zaříznutí živice hl. 150 mm: 26,1=26,100 [A]</t>
  </si>
  <si>
    <t>50</t>
  </si>
  <si>
    <t>93818</t>
  </si>
  <si>
    <t>OČIŠTĚNÍ ASFALT VOZOVEK ZAMETENÍM</t>
  </si>
  <si>
    <t>před provedením 2. fáze VDZ (plošně)</t>
  </si>
  <si>
    <t>SO 101.b</t>
  </si>
  <si>
    <t>Uznatelné náklady - stavební úprava části komunikace III/00317</t>
  </si>
  <si>
    <t xml:space="preserve">  SO 101.b</t>
  </si>
  <si>
    <t>dle pol. 113328: 168,8*2,1=354,480 [A]</t>
  </si>
  <si>
    <t>Dokončující práce 
Rozprostření ornice tl. 0,2m - pořízení: 425*0,2*1,8=153,000 [A]</t>
  </si>
  <si>
    <t>Kontrolní statická zkouška pro ověření únosnosti pláně - odborný odhad 2ks</t>
  </si>
  <si>
    <t>Přípravné, zemní a bourací práce 
Vybourání nestmelených vrstev vozovky tl. do 400 mm: 422*0,4=168,800 [A]</t>
  </si>
  <si>
    <t>Přípravné, zemní a bourací práce 
Odfrézování živičného krytu - 
- tl. 40 mm: 407,8*0,04=16,312 [A] 
- tl. 80 mm: 9,8*0,08=0,784 [B] 
- tl. 160 mm: 422,0*0,16=67,520 [C] 
Celkem: A+B+C=84,616 [D]</t>
  </si>
  <si>
    <t>Přípravné, zemní a bourací práce 
Výkopy: 20=20,000 [A]</t>
  </si>
  <si>
    <t>Dokončující práce 
Rozprostření ornice tl. 0,2m - doprava: 425*0,2=85,000 [A]</t>
  </si>
  <si>
    <t>171105</t>
  </si>
  <si>
    <t>ULOŽENÍ SYPANINY DO NÁSYPŮ SE ZHUTNĚNÍM NA 102% PS</t>
  </si>
  <si>
    <t>Uložení zeminy do násypů zhutnění na 102% PS (pod vozovkou): 20=20,000 [A]</t>
  </si>
  <si>
    <t>Uložení zeminy do násypů zhutnění na 102% PS (pod vozovkou): 70=70,000 [A] 
Odpočet vyzískaného materiálu (viz. pol. 171105 / 12373): -20=-20,000 [B] 
Celkem: A+B=50,000 [C]</t>
  </si>
  <si>
    <t>Nové konstrukce 
Hutněná zemní krajnice nezpevněná prům. tl. 100mm: 53,2*0,1=5,320 [A] 
Dosypávka pod krajnicemi se zhutněním: 70,9*0,14=9,926 [B] 
Celkem: A+B=15,246 [C]</t>
  </si>
  <si>
    <t>Nové konstrukce 
Vozovka - asfalt: 280,3*1,2=336,360 [A] 
Ostrůvek - dlážděný kryt (kamenná dlažba): 25,0=25,000 [B] 
Celkem: A+B=361,360 [C]</t>
  </si>
  <si>
    <t>Dokončující práce 
Rozprostření ornice tl. 0,2m ve svahu: 425=425,000 [A]</t>
  </si>
  <si>
    <t>Dokončující práce 
Zatravnění ohumusovaných ploch: 425=425,000 [A]</t>
  </si>
  <si>
    <t>Dokončující práce 
Péče o zatravněné plochy do předání správci: 425=425,000 [A]</t>
  </si>
  <si>
    <t>Sanace zemní pláně komunikace vápnem (do 4%) v tl. 0,5m: 280,3*1,2+25,0=361,360 [A]</t>
  </si>
  <si>
    <t>Sanace zemní pláně komunikace vápnem (do 4%) v tl. 0,5m - příplatek 4x 0,5%: (280,3*1,2+25,0)*4=1 445,440 [A]</t>
  </si>
  <si>
    <t>Nové konstrukce 
Vozovka - asfalt: 280,3*1,08=302,724 [A]</t>
  </si>
  <si>
    <t>Nové konstrukce 
Ostrůvek - dlážděný kryt (kamenná dlažba): 25,0=25,000 [A]</t>
  </si>
  <si>
    <t>ŠDA ; tl. (min.) 250mm, resp. tl. 300mm 
Plochy odměřeny digitálně, výpočet případně vč. rozšíření podkladních vrstev celkem o 18%</t>
  </si>
  <si>
    <t>Nové konstrukce 
Vozovka - asfalt (tl. min. 250mm): 280,3*1,18=330,754 [A] 
Ostrůvek - dlážděný kryt (kamenná dlažba) (tl. min. 250mm): 25,0=25,000 [B] 
Celkem: A+B=355,754 [C]</t>
  </si>
  <si>
    <t>Nové konstrukce 
Vozovka - asfalt: 280,3*1,06=297,118 [A]</t>
  </si>
  <si>
    <t>Nové konstrukce 
Vozovka - asfalt: 280,3*1,01+280,3*1,04=574,615 [A]</t>
  </si>
  <si>
    <t>Nové konstrukce 
Vozovka - asfalt: 280,3*1,03=288,709 [A]</t>
  </si>
  <si>
    <t>Nové konstrukce 
Vozovka - asfalt: 280,3*1,05=294,315 [A]</t>
  </si>
  <si>
    <t>Nové konstrukce 
Vozovka - asfalt: 280,3=280,300 [A]</t>
  </si>
  <si>
    <t>Nové konstrukce 
Ostrůvek - dlážděný kryt (kamenná dlažba) (tl. min. 250mm): 25,0=25,000 [A]</t>
  </si>
  <si>
    <t>Nové dopravní značení 
C1: 1=1,000 [A] 
C4a: 1=1,000 [B] 
P4: 1=1,000 [C] 
Celkem: A+B+C=3,000 [D]</t>
  </si>
  <si>
    <t>Přípravné, zemní a bourací práce 
Demontáž stávajích svislých DZ: 4=4,000 [A]</t>
  </si>
  <si>
    <t>Nové dopravní značení 
IS9b (cca 6m2, bude upřesněno): 1*6,0=6,000 [A]</t>
  </si>
  <si>
    <t>Přípravné, zemní a bourací práce 
Demontáž sloupků stávajích svislých DZ: 2=2,000 [A]</t>
  </si>
  <si>
    <t>Nové dopravní značení 
sloupky DZ: 2=2,000 [A]</t>
  </si>
  <si>
    <t>Nové dopravní značení 
příhradové sloupky k IS9b: 1*2=2,000 [A]</t>
  </si>
  <si>
    <t>Nové dopravní značení 
V1a - tl. 0,125 m: 50,0*0,125=6,250 [A] 
V2b (3,0/1,5/0,125): 50*0,125*2/3=4,167 [B] 
V4 - tl. 0,25 m, plast: 95,0*0,25=23,750 [C] 
V13a - dopravní stín: 9,0=9,000 [D] 
Celkem: A+B+C+D=43,167 [E]</t>
  </si>
  <si>
    <t>Nové dopravní značení 
V1a - tl. 0,125 m: 50,0*0,125=6,250 [A] 
V2b (3,0/1,5/0,125): 50*0,125*2/3=4,167 [B] 
V13a - dopravní stín: 9,0=9,000 [C] 
Celkem: A+B+C=19,417 [D]</t>
  </si>
  <si>
    <t>Nové dopravní značení 
V4 - tl. 0,25 m, plast: 95,0*0,25=23,750 [A]</t>
  </si>
  <si>
    <t>Nové konstrukce 
lemování ostrůvku ramen OK z betonových obrub (KO) do betonového lože min. C20/25nXF3 s opěrou: 26,1*1,02=26,622 [A]</t>
  </si>
  <si>
    <t>Přípravné, zemní a bourací práce 
Zaříznutí živice hl. 150 mm: 6,5=6,500 [A]</t>
  </si>
  <si>
    <t>SO 101.c</t>
  </si>
  <si>
    <t>Vyvolaná investice - stavební úprava části komunikace III/00316</t>
  </si>
  <si>
    <t xml:space="preserve">  SO 101.c</t>
  </si>
  <si>
    <t>dle pol. 113158: 5,6*2,4=13,440 [A] 
dle pol. 11352: 45*0,205=9,225 [B] 
Celkem: A+B=22,665 [C]</t>
  </si>
  <si>
    <t>dle pol. 113328: 232,2*2,1=487,620 [A]</t>
  </si>
  <si>
    <t>Dokončující práce 
Rozprostření ornice tl. 0,2m - pořízení: 444,7*0,2*1,8=160,092 [A]</t>
  </si>
  <si>
    <t>113158</t>
  </si>
  <si>
    <t>ODSTRANĚNÍ KRYTU ZPEVNĚNÝCH PLOCH Z BETONU, ODVOZ DO 20KM</t>
  </si>
  <si>
    <t>vč. odvozu a uložení na recyklační středisko / trvalou skládku dle dispozic zhotovitele, vzdálenost uvedena orientačně</t>
  </si>
  <si>
    <t>Přípravné, zemní a bourací práce 
Vybourání betonového vjezdu - odhad tl. 200 mm: 28*0,2=5,600 [A]</t>
  </si>
  <si>
    <t>Přípravné, zemní a bourací práce 
Vybourání nestmelených vrstev vozovky - 
- tl. do 300 mm: 28*0,3=8,400 [A] 
- tl. do 400 mm: 551*0,4=220,400 [B] 
Vybourání konstrukčních vrstev překopu dlažby pro vedení VO tl. 0,34m (vč. lože dl.): 10*0,34=3,400 [C] 
Celkem: A+B+C=232,200 [D]</t>
  </si>
  <si>
    <t>Přípravné, zemní a bourací práce 
Vybourání stávajícího betonového obrubníku a jeho bet. lože: 45=45,000 [A]</t>
  </si>
  <si>
    <t>Přípravné, zemní a bourací práce 
Odfrézování živičného krytu - 
- tl. 40 mm: 542,1*0,04=21,684 [A] 
- tl. 80 mm: 14,1*0,08=1,128 [B] 
- tl. 160 mm: 551,0*0,16=88,160 [C] 
Celkem: A+B+C=110,972 [D]</t>
  </si>
  <si>
    <t>Přípravné, zemní a bourací práce 
Výkopy: 15=15,000 [A]</t>
  </si>
  <si>
    <t>Dokončující práce 
Rozprostření ornice tl. 0,2m - doprava: 444,7*0,2=88,940 [A]</t>
  </si>
  <si>
    <t>Uložení zeminy do násypů zhutnění na 102% PS (pod vozovkou): 15=15,000 [A]</t>
  </si>
  <si>
    <t>Uložení zeminy do násypů zhutnění na 102% PS (pod vozovkou): 110=110,000 [A] 
Odpočet vyzískaného materiálu (viz. pol. 171105 / 12373): -15=-15,000 [B] 
Celkem: A+B=95,000 [C]</t>
  </si>
  <si>
    <t>Nové konstrukce 
Hutněná zemní krajnice nezpevněná prům. tl. 100mm: 48,5*0,1=4,850 [A] 
Dosypávka pod krajnicemi se zhutněním: 64,7*0,14=9,058 [B] 
Celkem: A+B=13,908 [C]</t>
  </si>
  <si>
    <t>Nové konstrukce 
Vozovka - asfalt: 410,1*1,2=492,120 [A] 
Ostrůvky - dlážděný kryt (kamenná dlažba): 42,7=42,700 [B] 
Doplnění konstrukčních vrstev překopu dlažby pro vedení VO 10=10,000 [C] 
Celkem: A+B+C=544,820 [D]</t>
  </si>
  <si>
    <t>Dokončující práce 
Rozprostření ornice tl. 0,2m ve svahu: 444,7=444,700 [A]</t>
  </si>
  <si>
    <t>Dokončující práce 
Zatravnění ohumusovaných ploch: 444,7=444,700 [A]</t>
  </si>
  <si>
    <t>Dokončující práce 
Péče o zatravněné plochy do předání správci: 444,7=444,700 [A]</t>
  </si>
  <si>
    <t>Sanace zemní pláně komunikace vápnem (do 4%) v tl. 0,5m: 410,1*1,2+42,7=534,820 [A]</t>
  </si>
  <si>
    <t>Sanace zemní pláně komunikace vápnem (do 4%) v tl. 0,5m - příplatek 4x 0,5%: (410,1*1,2+42,7)*4=2 139,280 [A]</t>
  </si>
  <si>
    <t>Nové konstrukce 
Vozovka - asfalt: 410,1*1,08=442,908 [A]</t>
  </si>
  <si>
    <t>Nové konstrukce 
Ostrůvky - dlážděný kryt (kamenná dlažba): 42,7=42,700 [A]</t>
  </si>
  <si>
    <t>Nové konstrukce 
Vozovka - asfalt (tl. min. 250mm): 410,1*1,18=483,918 [A] 
Ostrůvky - dlážděný kryt (kamenná dlažba) (tl. min. 250mm): 42,7=42,700 [B] 
Doplnění konstrukčních vrstev překopu dlažby pro vedení VO (tl. 300mm) 10=10,000 [C] 
Celkem: A+B+C=536,618 [D]</t>
  </si>
  <si>
    <t>Nové konstrukce 
Vozovka - asfalt: 410,1*1,06=434,706 [A]</t>
  </si>
  <si>
    <t>Nové konstrukce 
Vozovka - asfalt: 410,1*1,01+410,1*1,04=840,705 [A]</t>
  </si>
  <si>
    <t>Nové konstrukce 
Vozovka - asfalt: 410,1*1,03=422,403 [A]</t>
  </si>
  <si>
    <t>Nové konstrukce 
Vozovka - asfalt: 410,1*1,05=430,605 [A]</t>
  </si>
  <si>
    <t>Nové konstrukce 
Vozovka - asfalt: 410,1=410,100 [A]</t>
  </si>
  <si>
    <t>Nové konstrukce 
Ostrůvky - dlážděný kryt (kamenná dlažba drobná): 42,7=42,700 [A]</t>
  </si>
  <si>
    <t>587206</t>
  </si>
  <si>
    <t>PŘEDLÁŽDĚNÍ KRYTU Z BETONOVÝCH DLAŽDIC SE ZÁMKEM</t>
  </si>
  <si>
    <t>Vybourání a zpětná ukládka dlažby pro vedení VO (vč. nového lože dl.): 10=10,000 [A]</t>
  </si>
  <si>
    <t>Potrubí</t>
  </si>
  <si>
    <t>87633</t>
  </si>
  <si>
    <t>CHRÁNIČKY Z TRUB PLASTOVÝCH DN DO 150MM</t>
  </si>
  <si>
    <t>Dolpňující konstrukce 
Osazení (rezervní) kabelové chráničky DN 110 do dlážděného vjezdu: 12,0=12,000 [A]</t>
  </si>
  <si>
    <t>87733</t>
  </si>
  <si>
    <t>CHRÁNIČKY PŮLENÉ Z TRUB PLAST DN DO 150MM</t>
  </si>
  <si>
    <t>Dolpňující konstrukce 
Osazení kabelové půlené chráničky DN 110 do dlážděného vjezdu: 12,0=12,000 [A]</t>
  </si>
  <si>
    <t>Přípravné, zemní a bourací práce 
Demontáž stávajích svislých DZ: 7=7,000 [A]</t>
  </si>
  <si>
    <t>Nové dopravní značení 
V1a - tl. 0,125 m: 75,0*0,125=9,375 [A] 
V2b (1,5/1,5/0,25): 15,6*0,25*1/2=1,950 [B] 
V2b (3,0/1,5/0,125): 50*0,125*2/3=4,167 [C] 
V4 - tl. 0,25 m, plast: 104,0*0,25=26,000 [D] 
V13a - dopravní stín: 21,6=21,600 [E] 
Celkem: A+B+C+D+E=63,092 [F]</t>
  </si>
  <si>
    <t>Nové dopravní značení 
V1a - tl. 0,125 m: 75,0*0,125=9,375 [A] 
V2b (1,5/1,5/0,25): 15,6*0,25*1/2=1,950 [B] 
V2b (3,0/1,5/0,125): 50*0,125*2/3=4,167 [C] 
V13a - dopravní stín: 21,6=21,600 [D] 
Celkem: A+B+C+D=37,092 [E]</t>
  </si>
  <si>
    <t>Nové dopravní značení 
V4 - tl. 0,25 m, plast: 104,0*0,25=26,000 [A]</t>
  </si>
  <si>
    <t>Nové konstrukce 
lemování ostrůvku ramen OK z betonových obrub (KO) do betonového lože min. C20/25nXF3 s opěrou: 32,8*1,02=33,456 [A]</t>
  </si>
  <si>
    <t>Přípravné, zemní a bourací práce 
Zaříznutí živice hl. 150 mm: 9,4=9,400 [A]</t>
  </si>
  <si>
    <t>919134</t>
  </si>
  <si>
    <t>ŘEZÁNÍ BETONOVÝCH KONSTRUKCÍ TL DO 200MM</t>
  </si>
  <si>
    <t>Přípravné, zemní a bourací práce 
Zaříznutí betonu hl. 200 mm: 12=12,000 [A]</t>
  </si>
  <si>
    <t>SO 101.d</t>
  </si>
  <si>
    <t>Neuznatelné náklady</t>
  </si>
  <si>
    <t xml:space="preserve">  SO 101.d</t>
  </si>
  <si>
    <t>02710</t>
  </si>
  <si>
    <t>PR</t>
  </si>
  <si>
    <t>POMOC PRÁCE ZŘÍZ NEBO ZAJIŠŤ OBJÍŽĎKY A PŘÍSTUP CESTY</t>
  </si>
  <si>
    <t>Náklady na opravu poškozených komunikací na objízdných trasách a komunikací dotčených stavbou - PRELIMINÁŘ - PEVNÁ CENA "300.000,- Kč bez DPH" 
POZN.: Položka bude čerpána v rozsahu dle pokynů objednatele!</t>
  </si>
  <si>
    <t>113766</t>
  </si>
  <si>
    <t>FRÉZOVÁNÍ DRÁŽKY PRŮŘEZU DO 800MM2 V ASFALTOVÉ VOZOVCE</t>
  </si>
  <si>
    <t>drážka do 20/40mm</t>
  </si>
  <si>
    <t>Dokončující práce 
drážka pro provedení zálivky v místě napojení na stávající stav: 42=42,000 [A]</t>
  </si>
  <si>
    <t>Nové konstrukce 
Napojení na stávající stav (pod SMA + 2x pro výztužné geosyntetikum): 63+168=231,000 [A]</t>
  </si>
  <si>
    <t>57476</t>
  </si>
  <si>
    <t>VOZOVKOVÉ VÝZTUŽNÉ VRSTVY Z GEOMŘÍŽOVINY S TKANINOU</t>
  </si>
  <si>
    <t>Výztužné geosyntetikum se skelnými vlákny (např. Tensar Glasstex P50)</t>
  </si>
  <si>
    <t>Napojení na stávající stav: 84=84,000 [A]</t>
  </si>
  <si>
    <t>Nové konstrukce 
Napojení na stávající stav: 63=63,000 [A]</t>
  </si>
  <si>
    <t>919111</t>
  </si>
  <si>
    <t>ŘEZÁNÍ ASFALTOVÉHO KRYTU VOZOVEK TL DO 50MM</t>
  </si>
  <si>
    <t>Přípravné, zemní a bourací práce 
Zaříznutí živice hl. 50 mm: 42=42,000 [A]</t>
  </si>
  <si>
    <t>931326</t>
  </si>
  <si>
    <t>TĚSNĚNÍ DILATAČ SPAR ASF ZÁLIVKOU MODIFIK PRŮŘ DO 800MM2</t>
  </si>
  <si>
    <t>Dokončující práce 
provedení zálivky v místě napojení na stávající stav: 42=42,000 [A]</t>
  </si>
  <si>
    <t>93640.R</t>
  </si>
  <si>
    <t>DOPLŇK KONSTR KAMENNÉ</t>
  </si>
  <si>
    <t>Dekorativní kámen - hmotnost do 2500 kg / objem cca 1 m3 - pořízení, dovoz, osazení 
POZN.: Velikost a tvar bude odsouhlasen zástupcem investora.</t>
  </si>
  <si>
    <t>SO 401</t>
  </si>
  <si>
    <t>Veřejné osvětlení</t>
  </si>
  <si>
    <t>02730</t>
  </si>
  <si>
    <t>POMOC PRÁCE ZŘÍZ NEBO ZAJIŠŤ OCHRANU INŽENÝRSKÝCH SÍTÍ</t>
  </si>
  <si>
    <t>Provedení SO 401 dle přiložené dokumentace a soupisu prací 
Ocenění dle přílohy "SO 401_příloha_SP.xls" 
- položky přiloženého soupisu k nacenění označeny žlutě 
- celková cena k doplnění do rozpočtu označena zeleně - pole z listu Rekapitulace Náklady celkem (bez DPH) - D28</t>
  </si>
  <si>
    <t>VON</t>
  </si>
  <si>
    <t>Vedlejší a ostatní náklady</t>
  </si>
  <si>
    <t>02720</t>
  </si>
  <si>
    <t>POMOC PRÁCE ZŘÍZ NEBO ZAJIŠŤ REGULACI A OCHRANU DOPRAVY</t>
  </si>
  <si>
    <t>Provádění stavby ve dvou etapách, předpoklad trvání stavby 3 měsíce - skutečnost dle harmonogramu / nabídky zhotovitele 
položka zahrnuje 
- projednání a zajištění povolení DIO s DO, zajištění DIR 
- osazení DZ dle TP66, jeho pravidelná údržba vč. dílčích posunů, přesunů v rámci etap a demontáž 
- příp. řízení provozu proškolenými pracovníky 
- zakrytí nebo úpravu stávajícího DZ v rozporu s DIO</t>
  </si>
  <si>
    <t>vytýčení sítí před zahájením výstavby pro celou stavbu</t>
  </si>
  <si>
    <t>029113</t>
  </si>
  <si>
    <t>OSTATNÍ POŽADAVKY - GEODETICKÉ ZAMĚŘENÍ - CELKY</t>
  </si>
  <si>
    <t>vytyčení a měření během výstavby 
zaměření skutečného provedení stavby</t>
  </si>
  <si>
    <t>02940</t>
  </si>
  <si>
    <t>OSTATNÍ POŽADAVKY - VYPRACOVÁNÍ DOKUMENTACE</t>
  </si>
  <si>
    <t>plán BOZP</t>
  </si>
  <si>
    <t>havarijní plán</t>
  </si>
  <si>
    <t>02943</t>
  </si>
  <si>
    <t>OSTATNÍ POŽADAVKY - VYPRACOVÁNÍ RDS</t>
  </si>
  <si>
    <t>pro celou stavbu</t>
  </si>
  <si>
    <t>02944</t>
  </si>
  <si>
    <t>OSTAT POŽADAVKY - DOKUMENTACE SKUTEČ PROVEDENÍ V DIGIT FORMĚ</t>
  </si>
  <si>
    <t>vč. příp. tištěné, dle SOD 
pro celou stavbu</t>
  </si>
  <si>
    <t>02960</t>
  </si>
  <si>
    <t>OSTATNÍ POŽADAVKY - ODBORNÝ DOZOR</t>
  </si>
  <si>
    <t>Dozor geotechnika na stavbě, vč. vyhodnocení podloží, materiálů</t>
  </si>
  <si>
    <t>02991</t>
  </si>
  <si>
    <t>OSTATNÍ POŽADAVKY - INFORMAČNÍ TABULE</t>
  </si>
  <si>
    <t>povinná publicita - viz. odkaz na stránky IROP a grafický manuál vzhledu v SOD</t>
  </si>
  <si>
    <t>označení staveniště s logem IROP v průběhu výstavby (velikost dle graf. manuálu 2,2x2,1m): 1=1,000 [A] 
pamětní deska po dokončení stavby (velikost 0,3x0,4m): 1=1,000 [B] 
Celkem: A+B=2,000 [C]</t>
  </si>
  <si>
    <t>Středočeský kraj, omlouváme se za dočasné omezení: 2=2,000 [A]</t>
  </si>
  <si>
    <t>03100</t>
  </si>
  <si>
    <t>ZAŘÍZENÍ STAVENIŠTĚ - ZŘÍZENÍ, PROVOZ, DEMONTÁŽ</t>
  </si>
  <si>
    <t>18481</t>
  </si>
  <si>
    <t>OCHRANA STROMŮ BEDNĚNÍM</t>
  </si>
  <si>
    <t>Dočasné konstrukce 
Ochrana stromů a stávajícíh prvků v těsné blízkosti stavby (kříže ap.): 50=50,000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</si>
</sst>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0+C10+C15+C16</f>
      </c>
      <c s="1"/>
      <c s="1"/>
    </row>
    <row r="7" spans="1:5" ht="12.75" customHeight="1">
      <c r="A7" s="1"/>
      <c s="4" t="s">
        <v>5</v>
      </c>
      <c s="7">
        <f>0+E10+E15+E16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0+C11+C12+C13+C14</f>
      </c>
      <c s="20">
        <f>0+D11+D12+D13+D14</f>
      </c>
      <c s="20">
        <f>0+E11+E12+E13+E14</f>
      </c>
    </row>
    <row r="11" spans="1:5" ht="12.75" customHeight="1">
      <c r="A11" s="21" t="s">
        <v>47</v>
      </c>
      <c s="21" t="s">
        <v>29</v>
      </c>
      <c s="22">
        <f>'SO 101_SO 101.a'!I3</f>
      </c>
      <c s="22">
        <f>'SO 101_SO 101.a'!O2</f>
      </c>
      <c s="22">
        <f>C11+D11</f>
      </c>
    </row>
    <row r="12" spans="1:5" ht="12.75" customHeight="1">
      <c r="A12" s="21" t="s">
        <v>287</v>
      </c>
      <c s="21" t="s">
        <v>286</v>
      </c>
      <c s="22">
        <f>'SO 101_SO 101.b'!I3</f>
      </c>
      <c s="22">
        <f>'SO 101_SO 101.b'!O2</f>
      </c>
      <c s="22">
        <f>C12+D12</f>
      </c>
    </row>
    <row r="13" spans="1:5" ht="12.75" customHeight="1">
      <c r="A13" s="21" t="s">
        <v>329</v>
      </c>
      <c s="21" t="s">
        <v>328</v>
      </c>
      <c s="22">
        <f>'SO 101_SO 101.c'!I3</f>
      </c>
      <c s="22">
        <f>'SO 101_SO 101.c'!O2</f>
      </c>
      <c s="22">
        <f>C13+D13</f>
      </c>
    </row>
    <row r="14" spans="1:5" ht="12.75" customHeight="1">
      <c r="A14" s="21" t="s">
        <v>381</v>
      </c>
      <c s="21" t="s">
        <v>380</v>
      </c>
      <c s="22">
        <f>'SO 101_SO 101.d'!I3</f>
      </c>
      <c s="22">
        <f>'SO 101_SO 101.d'!O2</f>
      </c>
      <c s="22">
        <f>C14+D14</f>
      </c>
    </row>
    <row r="15" spans="1:5" ht="12.75" customHeight="1">
      <c r="A15" s="19" t="s">
        <v>405</v>
      </c>
      <c s="19" t="s">
        <v>406</v>
      </c>
      <c s="20">
        <f>'SO 401'!I3</f>
      </c>
      <c s="20">
        <f>'SO 401'!O2</f>
      </c>
      <c s="20">
        <f>C15+D15</f>
      </c>
    </row>
    <row r="16" spans="1:5" ht="12.75" customHeight="1">
      <c r="A16" s="19" t="s">
        <v>410</v>
      </c>
      <c s="19" t="s">
        <v>411</v>
      </c>
      <c s="20">
        <f>VON!I3</f>
      </c>
      <c s="20">
        <f>VON!O2</f>
      </c>
      <c s="20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0+O9+O22+O71+O81+O115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4">
        <f>0+I9+I22+I71+I81+I115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</f>
      </c>
      <c>
        <f>0+O10+O13+O16+O19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17.425</v>
      </c>
      <c s="35">
        <v>0</v>
      </c>
      <c s="35">
        <f>ROUND(ROUND(H10,2)*ROUND(G10,3),2)</f>
      </c>
      <c r="O10">
        <f>(I10*21)/100</f>
      </c>
      <c t="s">
        <v>27</v>
      </c>
    </row>
    <row r="11" spans="1:5" ht="12.75">
      <c r="A11" s="36" t="s">
        <v>55</v>
      </c>
      <c r="E11" s="37" t="s">
        <v>56</v>
      </c>
    </row>
    <row r="12" spans="1:5" ht="12.75">
      <c r="A12" s="40" t="s">
        <v>57</v>
      </c>
      <c r="E12" s="39" t="s">
        <v>58</v>
      </c>
    </row>
    <row r="13" spans="1:16" ht="12.75">
      <c r="A13" s="26" t="s">
        <v>50</v>
      </c>
      <c s="31" t="s">
        <v>27</v>
      </c>
      <c s="31" t="s">
        <v>51</v>
      </c>
      <c s="26" t="s">
        <v>59</v>
      </c>
      <c s="32" t="s">
        <v>53</v>
      </c>
      <c s="33" t="s">
        <v>54</v>
      </c>
      <c s="34">
        <v>1886.64</v>
      </c>
      <c s="35">
        <v>0</v>
      </c>
      <c s="35">
        <f>ROUND(ROUND(H13,2)*ROUND(G13,3),2)</f>
      </c>
      <c r="O13">
        <f>(I13*21)/100</f>
      </c>
      <c t="s">
        <v>27</v>
      </c>
    </row>
    <row r="14" spans="1:5" ht="12.75">
      <c r="A14" s="36" t="s">
        <v>55</v>
      </c>
      <c r="E14" s="37" t="s">
        <v>60</v>
      </c>
    </row>
    <row r="15" spans="1:5" ht="12.75">
      <c r="A15" s="40" t="s">
        <v>57</v>
      </c>
      <c r="E15" s="39" t="s">
        <v>61</v>
      </c>
    </row>
    <row r="16" spans="1:16" ht="12.75">
      <c r="A16" s="26" t="s">
        <v>50</v>
      </c>
      <c s="31" t="s">
        <v>26</v>
      </c>
      <c s="31" t="s">
        <v>62</v>
      </c>
      <c s="26" t="s">
        <v>63</v>
      </c>
      <c s="32" t="s">
        <v>64</v>
      </c>
      <c s="33" t="s">
        <v>54</v>
      </c>
      <c s="34">
        <v>834.12</v>
      </c>
      <c s="35">
        <v>0</v>
      </c>
      <c s="35">
        <f>ROUND(ROUND(H16,2)*ROUND(G16,3),2)</f>
      </c>
      <c r="O16">
        <f>(I16*21)/100</f>
      </c>
      <c t="s">
        <v>27</v>
      </c>
    </row>
    <row r="17" spans="1:5" ht="12.75">
      <c r="A17" s="36" t="s">
        <v>55</v>
      </c>
      <c r="E17" s="37" t="s">
        <v>65</v>
      </c>
    </row>
    <row r="18" spans="1:5" ht="25.5">
      <c r="A18" s="40" t="s">
        <v>57</v>
      </c>
      <c r="E18" s="39" t="s">
        <v>66</v>
      </c>
    </row>
    <row r="19" spans="1:16" ht="12.75">
      <c r="A19" s="26" t="s">
        <v>50</v>
      </c>
      <c s="31" t="s">
        <v>37</v>
      </c>
      <c s="31" t="s">
        <v>67</v>
      </c>
      <c s="26" t="s">
        <v>63</v>
      </c>
      <c s="32" t="s">
        <v>68</v>
      </c>
      <c s="33" t="s">
        <v>69</v>
      </c>
      <c s="34">
        <v>1</v>
      </c>
      <c s="35">
        <v>0</v>
      </c>
      <c s="35">
        <f>ROUND(ROUND(H19,2)*ROUND(G19,3),2)</f>
      </c>
      <c r="O19">
        <f>(I19*21)/100</f>
      </c>
      <c t="s">
        <v>27</v>
      </c>
    </row>
    <row r="20" spans="1:5" ht="12.75">
      <c r="A20" s="36" t="s">
        <v>55</v>
      </c>
      <c r="E20" s="37" t="s">
        <v>70</v>
      </c>
    </row>
    <row r="21" spans="1:5" ht="12.75">
      <c r="A21" s="38" t="s">
        <v>57</v>
      </c>
      <c r="E21" s="39" t="s">
        <v>63</v>
      </c>
    </row>
    <row r="22" spans="1:18" ht="12.75" customHeight="1">
      <c r="A22" s="6" t="s">
        <v>48</v>
      </c>
      <c s="6"/>
      <c s="42" t="s">
        <v>33</v>
      </c>
      <c s="6"/>
      <c s="29" t="s">
        <v>71</v>
      </c>
      <c s="6"/>
      <c s="6"/>
      <c s="6"/>
      <c s="43">
        <f>0+Q22</f>
      </c>
      <c r="O22">
        <f>0+R22</f>
      </c>
      <c r="Q22">
        <f>0+I23+I26+I29+I32+I35+I38+I41+I44+I47+I50+I53+I56+I59+I62+I65+I68</f>
      </c>
      <c>
        <f>0+O23+O26+O29+O32+O35+O38+O41+O44+O47+O50+O53+O56+O59+O62+O65+O68</f>
      </c>
    </row>
    <row r="23" spans="1:16" ht="25.5">
      <c r="A23" s="26" t="s">
        <v>50</v>
      </c>
      <c s="31" t="s">
        <v>39</v>
      </c>
      <c s="31" t="s">
        <v>72</v>
      </c>
      <c s="26" t="s">
        <v>63</v>
      </c>
      <c s="32" t="s">
        <v>73</v>
      </c>
      <c s="33" t="s">
        <v>74</v>
      </c>
      <c s="34">
        <v>898.4</v>
      </c>
      <c s="35">
        <v>0</v>
      </c>
      <c s="35">
        <f>ROUND(ROUND(H23,2)*ROUND(G23,3),2)</f>
      </c>
      <c r="O23">
        <f>(I23*21)/100</f>
      </c>
      <c t="s">
        <v>27</v>
      </c>
    </row>
    <row r="24" spans="1:5" ht="51">
      <c r="A24" s="36" t="s">
        <v>55</v>
      </c>
      <c r="E24" s="37" t="s">
        <v>75</v>
      </c>
    </row>
    <row r="25" spans="1:5" ht="25.5">
      <c r="A25" s="40" t="s">
        <v>57</v>
      </c>
      <c r="E25" s="39" t="s">
        <v>76</v>
      </c>
    </row>
    <row r="26" spans="1:16" ht="12.75">
      <c r="A26" s="26" t="s">
        <v>50</v>
      </c>
      <c s="31" t="s">
        <v>41</v>
      </c>
      <c s="31" t="s">
        <v>77</v>
      </c>
      <c s="26" t="s">
        <v>63</v>
      </c>
      <c s="32" t="s">
        <v>78</v>
      </c>
      <c s="33" t="s">
        <v>79</v>
      </c>
      <c s="34">
        <v>85</v>
      </c>
      <c s="35">
        <v>0</v>
      </c>
      <c s="35">
        <f>ROUND(ROUND(H26,2)*ROUND(G26,3),2)</f>
      </c>
      <c r="O26">
        <f>(I26*21)/100</f>
      </c>
      <c t="s">
        <v>27</v>
      </c>
    </row>
    <row r="27" spans="1:5" ht="12.75">
      <c r="A27" s="36" t="s">
        <v>55</v>
      </c>
      <c r="E27" s="37" t="s">
        <v>80</v>
      </c>
    </row>
    <row r="28" spans="1:5" ht="25.5">
      <c r="A28" s="40" t="s">
        <v>57</v>
      </c>
      <c r="E28" s="39" t="s">
        <v>81</v>
      </c>
    </row>
    <row r="29" spans="1:16" ht="12.75">
      <c r="A29" s="26" t="s">
        <v>50</v>
      </c>
      <c s="31" t="s">
        <v>82</v>
      </c>
      <c s="31" t="s">
        <v>83</v>
      </c>
      <c s="26" t="s">
        <v>63</v>
      </c>
      <c s="32" t="s">
        <v>84</v>
      </c>
      <c s="33" t="s">
        <v>74</v>
      </c>
      <c s="34">
        <v>610.944</v>
      </c>
      <c s="35">
        <v>0</v>
      </c>
      <c s="35">
        <f>ROUND(ROUND(H29,2)*ROUND(G29,3),2)</f>
      </c>
      <c r="O29">
        <f>(I29*21)/100</f>
      </c>
      <c t="s">
        <v>27</v>
      </c>
    </row>
    <row r="30" spans="1:5" ht="38.25">
      <c r="A30" s="36" t="s">
        <v>55</v>
      </c>
      <c r="E30" s="37" t="s">
        <v>85</v>
      </c>
    </row>
    <row r="31" spans="1:5" ht="102">
      <c r="A31" s="40" t="s">
        <v>57</v>
      </c>
      <c r="E31" s="39" t="s">
        <v>86</v>
      </c>
    </row>
    <row r="32" spans="1:16" ht="12.75">
      <c r="A32" s="26" t="s">
        <v>50</v>
      </c>
      <c s="31" t="s">
        <v>87</v>
      </c>
      <c s="31" t="s">
        <v>88</v>
      </c>
      <c s="26" t="s">
        <v>63</v>
      </c>
      <c s="32" t="s">
        <v>89</v>
      </c>
      <c s="33" t="s">
        <v>74</v>
      </c>
      <c s="34">
        <v>50</v>
      </c>
      <c s="35">
        <v>0</v>
      </c>
      <c s="35">
        <f>ROUND(ROUND(H32,2)*ROUND(G32,3),2)</f>
      </c>
      <c r="O32">
        <f>(I32*21)/100</f>
      </c>
      <c t="s">
        <v>27</v>
      </c>
    </row>
    <row r="33" spans="1:5" ht="12.75">
      <c r="A33" s="36" t="s">
        <v>55</v>
      </c>
      <c r="E33" s="37" t="s">
        <v>90</v>
      </c>
    </row>
    <row r="34" spans="1:5" ht="25.5">
      <c r="A34" s="40" t="s">
        <v>57</v>
      </c>
      <c r="E34" s="39" t="s">
        <v>91</v>
      </c>
    </row>
    <row r="35" spans="1:16" ht="12.75">
      <c r="A35" s="26" t="s">
        <v>50</v>
      </c>
      <c s="31" t="s">
        <v>44</v>
      </c>
      <c s="31" t="s">
        <v>92</v>
      </c>
      <c s="26" t="s">
        <v>63</v>
      </c>
      <c s="32" t="s">
        <v>93</v>
      </c>
      <c s="33" t="s">
        <v>74</v>
      </c>
      <c s="34">
        <v>463.4</v>
      </c>
      <c s="35">
        <v>0</v>
      </c>
      <c s="35">
        <f>ROUND(ROUND(H35,2)*ROUND(G35,3),2)</f>
      </c>
      <c r="O35">
        <f>(I35*21)/100</f>
      </c>
      <c t="s">
        <v>27</v>
      </c>
    </row>
    <row r="36" spans="1:5" ht="25.5">
      <c r="A36" s="36" t="s">
        <v>55</v>
      </c>
      <c r="E36" s="37" t="s">
        <v>94</v>
      </c>
    </row>
    <row r="37" spans="1:5" ht="25.5">
      <c r="A37" s="40" t="s">
        <v>57</v>
      </c>
      <c r="E37" s="39" t="s">
        <v>95</v>
      </c>
    </row>
    <row r="38" spans="1:16" ht="12.75">
      <c r="A38" s="26" t="s">
        <v>50</v>
      </c>
      <c s="31" t="s">
        <v>46</v>
      </c>
      <c s="31" t="s">
        <v>96</v>
      </c>
      <c s="26" t="s">
        <v>63</v>
      </c>
      <c s="32" t="s">
        <v>97</v>
      </c>
      <c s="33" t="s">
        <v>74</v>
      </c>
      <c s="34">
        <v>50</v>
      </c>
      <c s="35">
        <v>0</v>
      </c>
      <c s="35">
        <f>ROUND(ROUND(H38,2)*ROUND(G38,3),2)</f>
      </c>
      <c r="O38">
        <f>(I38*21)/100</f>
      </c>
      <c t="s">
        <v>27</v>
      </c>
    </row>
    <row r="39" spans="1:5" ht="12.75">
      <c r="A39" s="36" t="s">
        <v>55</v>
      </c>
      <c r="E39" s="37" t="s">
        <v>98</v>
      </c>
    </row>
    <row r="40" spans="1:5" ht="12.75">
      <c r="A40" s="40" t="s">
        <v>57</v>
      </c>
      <c r="E40" s="39" t="s">
        <v>99</v>
      </c>
    </row>
    <row r="41" spans="1:16" ht="12.75">
      <c r="A41" s="26" t="s">
        <v>50</v>
      </c>
      <c s="31" t="s">
        <v>100</v>
      </c>
      <c s="31" t="s">
        <v>101</v>
      </c>
      <c s="26" t="s">
        <v>52</v>
      </c>
      <c s="32" t="s">
        <v>102</v>
      </c>
      <c s="33" t="s">
        <v>74</v>
      </c>
      <c s="34">
        <v>321</v>
      </c>
      <c s="35">
        <v>0</v>
      </c>
      <c s="35">
        <f>ROUND(ROUND(H41,2)*ROUND(G41,3),2)</f>
      </c>
      <c r="O41">
        <f>(I41*21)/100</f>
      </c>
      <c t="s">
        <v>27</v>
      </c>
    </row>
    <row r="42" spans="1:5" ht="12.75">
      <c r="A42" s="36" t="s">
        <v>55</v>
      </c>
      <c r="E42" s="37" t="s">
        <v>63</v>
      </c>
    </row>
    <row r="43" spans="1:5" ht="12.75">
      <c r="A43" s="40" t="s">
        <v>57</v>
      </c>
      <c r="E43" s="39" t="s">
        <v>103</v>
      </c>
    </row>
    <row r="44" spans="1:16" ht="12.75">
      <c r="A44" s="26" t="s">
        <v>50</v>
      </c>
      <c s="31" t="s">
        <v>104</v>
      </c>
      <c s="31" t="s">
        <v>101</v>
      </c>
      <c s="26" t="s">
        <v>59</v>
      </c>
      <c s="32" t="s">
        <v>102</v>
      </c>
      <c s="33" t="s">
        <v>74</v>
      </c>
      <c s="34">
        <v>460</v>
      </c>
      <c s="35">
        <v>0</v>
      </c>
      <c s="35">
        <f>ROUND(ROUND(H44,2)*ROUND(G44,3),2)</f>
      </c>
      <c r="O44">
        <f>(I44*21)/100</f>
      </c>
      <c t="s">
        <v>27</v>
      </c>
    </row>
    <row r="45" spans="1:5" ht="12.75">
      <c r="A45" s="36" t="s">
        <v>55</v>
      </c>
      <c r="E45" s="37" t="s">
        <v>63</v>
      </c>
    </row>
    <row r="46" spans="1:5" ht="38.25">
      <c r="A46" s="40" t="s">
        <v>57</v>
      </c>
      <c r="E46" s="39" t="s">
        <v>105</v>
      </c>
    </row>
    <row r="47" spans="1:16" ht="12.75">
      <c r="A47" s="26" t="s">
        <v>50</v>
      </c>
      <c s="31" t="s">
        <v>106</v>
      </c>
      <c s="31" t="s">
        <v>107</v>
      </c>
      <c s="26" t="s">
        <v>63</v>
      </c>
      <c s="32" t="s">
        <v>108</v>
      </c>
      <c s="33" t="s">
        <v>74</v>
      </c>
      <c s="34">
        <v>49.856</v>
      </c>
      <c s="35">
        <v>0</v>
      </c>
      <c s="35">
        <f>ROUND(ROUND(H47,2)*ROUND(G47,3),2)</f>
      </c>
      <c r="O47">
        <f>(I47*21)/100</f>
      </c>
      <c t="s">
        <v>27</v>
      </c>
    </row>
    <row r="48" spans="1:5" ht="12.75">
      <c r="A48" s="36" t="s">
        <v>55</v>
      </c>
      <c r="E48" s="37" t="s">
        <v>109</v>
      </c>
    </row>
    <row r="49" spans="1:5" ht="51">
      <c r="A49" s="40" t="s">
        <v>57</v>
      </c>
      <c r="E49" s="39" t="s">
        <v>110</v>
      </c>
    </row>
    <row r="50" spans="1:16" ht="12.75">
      <c r="A50" s="26" t="s">
        <v>50</v>
      </c>
      <c s="31" t="s">
        <v>111</v>
      </c>
      <c s="31" t="s">
        <v>112</v>
      </c>
      <c s="26" t="s">
        <v>63</v>
      </c>
      <c s="32" t="s">
        <v>113</v>
      </c>
      <c s="33" t="s">
        <v>114</v>
      </c>
      <c s="34">
        <v>2021.62</v>
      </c>
      <c s="35">
        <v>0</v>
      </c>
      <c s="35">
        <f>ROUND(ROUND(H50,2)*ROUND(G50,3),2)</f>
      </c>
      <c r="O50">
        <f>(I50*21)/100</f>
      </c>
      <c t="s">
        <v>27</v>
      </c>
    </row>
    <row r="51" spans="1:5" ht="12.75">
      <c r="A51" s="36" t="s">
        <v>55</v>
      </c>
      <c r="E51" s="37" t="s">
        <v>115</v>
      </c>
    </row>
    <row r="52" spans="1:5" ht="63.75">
      <c r="A52" s="40" t="s">
        <v>57</v>
      </c>
      <c r="E52" s="39" t="s">
        <v>116</v>
      </c>
    </row>
    <row r="53" spans="1:16" ht="12.75">
      <c r="A53" s="26" t="s">
        <v>50</v>
      </c>
      <c s="31" t="s">
        <v>117</v>
      </c>
      <c s="31" t="s">
        <v>118</v>
      </c>
      <c s="26" t="s">
        <v>63</v>
      </c>
      <c s="32" t="s">
        <v>119</v>
      </c>
      <c s="33" t="s">
        <v>114</v>
      </c>
      <c s="34">
        <v>1507.7</v>
      </c>
      <c s="35">
        <v>0</v>
      </c>
      <c s="35">
        <f>ROUND(ROUND(H53,2)*ROUND(G53,3),2)</f>
      </c>
      <c r="O53">
        <f>(I53*21)/100</f>
      </c>
      <c t="s">
        <v>27</v>
      </c>
    </row>
    <row r="54" spans="1:5" ht="12.75">
      <c r="A54" s="36" t="s">
        <v>55</v>
      </c>
      <c r="E54" s="37" t="s">
        <v>63</v>
      </c>
    </row>
    <row r="55" spans="1:5" ht="25.5">
      <c r="A55" s="40" t="s">
        <v>57</v>
      </c>
      <c r="E55" s="39" t="s">
        <v>120</v>
      </c>
    </row>
    <row r="56" spans="1:16" ht="12.75">
      <c r="A56" s="26" t="s">
        <v>50</v>
      </c>
      <c s="31" t="s">
        <v>121</v>
      </c>
      <c s="31" t="s">
        <v>122</v>
      </c>
      <c s="26" t="s">
        <v>63</v>
      </c>
      <c s="32" t="s">
        <v>123</v>
      </c>
      <c s="33" t="s">
        <v>114</v>
      </c>
      <c s="34">
        <v>809.3</v>
      </c>
      <c s="35">
        <v>0</v>
      </c>
      <c s="35">
        <f>ROUND(ROUND(H56,2)*ROUND(G56,3),2)</f>
      </c>
      <c r="O56">
        <f>(I56*21)/100</f>
      </c>
      <c t="s">
        <v>27</v>
      </c>
    </row>
    <row r="57" spans="1:5" ht="12.75">
      <c r="A57" s="36" t="s">
        <v>55</v>
      </c>
      <c r="E57" s="37" t="s">
        <v>63</v>
      </c>
    </row>
    <row r="58" spans="1:5" ht="25.5">
      <c r="A58" s="40" t="s">
        <v>57</v>
      </c>
      <c r="E58" s="39" t="s">
        <v>124</v>
      </c>
    </row>
    <row r="59" spans="1:16" ht="12.75">
      <c r="A59" s="26" t="s">
        <v>50</v>
      </c>
      <c s="31" t="s">
        <v>125</v>
      </c>
      <c s="31" t="s">
        <v>126</v>
      </c>
      <c s="26" t="s">
        <v>63</v>
      </c>
      <c s="32" t="s">
        <v>127</v>
      </c>
      <c s="33" t="s">
        <v>114</v>
      </c>
      <c s="34">
        <v>1849.4</v>
      </c>
      <c s="35">
        <v>0</v>
      </c>
      <c s="35">
        <f>ROUND(ROUND(H59,2)*ROUND(G59,3),2)</f>
      </c>
      <c r="O59">
        <f>(I59*21)/100</f>
      </c>
      <c t="s">
        <v>27</v>
      </c>
    </row>
    <row r="60" spans="1:5" ht="12.75">
      <c r="A60" s="36" t="s">
        <v>55</v>
      </c>
      <c r="E60" s="37" t="s">
        <v>128</v>
      </c>
    </row>
    <row r="61" spans="1:5" ht="25.5">
      <c r="A61" s="40" t="s">
        <v>57</v>
      </c>
      <c r="E61" s="39" t="s">
        <v>129</v>
      </c>
    </row>
    <row r="62" spans="1:16" ht="12.75">
      <c r="A62" s="26" t="s">
        <v>50</v>
      </c>
      <c s="31" t="s">
        <v>130</v>
      </c>
      <c s="31" t="s">
        <v>131</v>
      </c>
      <c s="26" t="s">
        <v>63</v>
      </c>
      <c s="32" t="s">
        <v>132</v>
      </c>
      <c s="33" t="s">
        <v>114</v>
      </c>
      <c s="34">
        <v>1849.4</v>
      </c>
      <c s="35">
        <v>0</v>
      </c>
      <c s="35">
        <f>ROUND(ROUND(H62,2)*ROUND(G62,3),2)</f>
      </c>
      <c r="O62">
        <f>(I62*21)/100</f>
      </c>
      <c t="s">
        <v>27</v>
      </c>
    </row>
    <row r="63" spans="1:5" ht="12.75">
      <c r="A63" s="36" t="s">
        <v>55</v>
      </c>
      <c r="E63" s="37" t="s">
        <v>63</v>
      </c>
    </row>
    <row r="64" spans="1:5" ht="25.5">
      <c r="A64" s="40" t="s">
        <v>57</v>
      </c>
      <c r="E64" s="39" t="s">
        <v>133</v>
      </c>
    </row>
    <row r="65" spans="1:16" ht="12.75">
      <c r="A65" s="26" t="s">
        <v>50</v>
      </c>
      <c s="31" t="s">
        <v>134</v>
      </c>
      <c s="31" t="s">
        <v>135</v>
      </c>
      <c s="26" t="s">
        <v>63</v>
      </c>
      <c s="32" t="s">
        <v>136</v>
      </c>
      <c s="33" t="s">
        <v>114</v>
      </c>
      <c s="34">
        <v>6200</v>
      </c>
      <c s="35">
        <v>0</v>
      </c>
      <c s="35">
        <f>ROUND(ROUND(H65,2)*ROUND(G65,3),2)</f>
      </c>
      <c r="O65">
        <f>(I65*21)/100</f>
      </c>
      <c t="s">
        <v>27</v>
      </c>
    </row>
    <row r="66" spans="1:5" ht="12.75">
      <c r="A66" s="36" t="s">
        <v>55</v>
      </c>
      <c r="E66" s="37" t="s">
        <v>137</v>
      </c>
    </row>
    <row r="67" spans="1:5" ht="38.25">
      <c r="A67" s="40" t="s">
        <v>57</v>
      </c>
      <c r="E67" s="39" t="s">
        <v>138</v>
      </c>
    </row>
    <row r="68" spans="1:16" ht="12.75">
      <c r="A68" s="26" t="s">
        <v>50</v>
      </c>
      <c s="31" t="s">
        <v>139</v>
      </c>
      <c s="31" t="s">
        <v>140</v>
      </c>
      <c s="26" t="s">
        <v>63</v>
      </c>
      <c s="32" t="s">
        <v>141</v>
      </c>
      <c s="33" t="s">
        <v>142</v>
      </c>
      <c s="34">
        <v>1240</v>
      </c>
      <c s="35">
        <v>0</v>
      </c>
      <c s="35">
        <f>ROUND(ROUND(H68,2)*ROUND(G68,3),2)</f>
      </c>
      <c r="O68">
        <f>(I68*21)/100</f>
      </c>
      <c t="s">
        <v>27</v>
      </c>
    </row>
    <row r="69" spans="1:5" ht="12.75">
      <c r="A69" s="36" t="s">
        <v>55</v>
      </c>
      <c r="E69" s="37" t="s">
        <v>63</v>
      </c>
    </row>
    <row r="70" spans="1:5" ht="76.5">
      <c r="A70" s="38" t="s">
        <v>57</v>
      </c>
      <c r="E70" s="39" t="s">
        <v>143</v>
      </c>
    </row>
    <row r="71" spans="1:18" ht="12.75" customHeight="1">
      <c r="A71" s="6" t="s">
        <v>48</v>
      </c>
      <c s="6"/>
      <c s="42" t="s">
        <v>27</v>
      </c>
      <c s="6"/>
      <c s="29" t="s">
        <v>144</v>
      </c>
      <c s="6"/>
      <c s="6"/>
      <c s="6"/>
      <c s="43">
        <f>0+Q71</f>
      </c>
      <c r="O71">
        <f>0+R71</f>
      </c>
      <c r="Q71">
        <f>0+I72+I75+I78</f>
      </c>
      <c>
        <f>0+O72+O75+O78</f>
      </c>
    </row>
    <row r="72" spans="1:16" ht="12.75">
      <c r="A72" s="26" t="s">
        <v>50</v>
      </c>
      <c s="31" t="s">
        <v>145</v>
      </c>
      <c s="31" t="s">
        <v>146</v>
      </c>
      <c s="26" t="s">
        <v>63</v>
      </c>
      <c s="32" t="s">
        <v>147</v>
      </c>
      <c s="33" t="s">
        <v>114</v>
      </c>
      <c s="34">
        <v>2021.62</v>
      </c>
      <c s="35">
        <v>0</v>
      </c>
      <c s="35">
        <f>ROUND(ROUND(H72,2)*ROUND(G72,3),2)</f>
      </c>
      <c r="O72">
        <f>(I72*21)/100</f>
      </c>
      <c t="s">
        <v>27</v>
      </c>
    </row>
    <row r="73" spans="1:5" ht="51">
      <c r="A73" s="36" t="s">
        <v>55</v>
      </c>
      <c r="E73" s="37" t="s">
        <v>148</v>
      </c>
    </row>
    <row r="74" spans="1:5" ht="25.5">
      <c r="A74" s="40" t="s">
        <v>57</v>
      </c>
      <c r="E74" s="39" t="s">
        <v>149</v>
      </c>
    </row>
    <row r="75" spans="1:16" ht="25.5">
      <c r="A75" s="26" t="s">
        <v>50</v>
      </c>
      <c s="31" t="s">
        <v>150</v>
      </c>
      <c s="31" t="s">
        <v>151</v>
      </c>
      <c s="26" t="s">
        <v>63</v>
      </c>
      <c s="32" t="s">
        <v>152</v>
      </c>
      <c s="33" t="s">
        <v>114</v>
      </c>
      <c s="34">
        <v>8086.48</v>
      </c>
      <c s="35">
        <v>0</v>
      </c>
      <c s="35">
        <f>ROUND(ROUND(H75,2)*ROUND(G75,3),2)</f>
      </c>
      <c r="O75">
        <f>(I75*21)/100</f>
      </c>
      <c t="s">
        <v>27</v>
      </c>
    </row>
    <row r="76" spans="1:5" ht="51">
      <c r="A76" s="36" t="s">
        <v>55</v>
      </c>
      <c r="E76" s="37" t="s">
        <v>148</v>
      </c>
    </row>
    <row r="77" spans="1:5" ht="25.5">
      <c r="A77" s="40" t="s">
        <v>57</v>
      </c>
      <c r="E77" s="39" t="s">
        <v>153</v>
      </c>
    </row>
    <row r="78" spans="1:16" ht="25.5">
      <c r="A78" s="26" t="s">
        <v>50</v>
      </c>
      <c s="31" t="s">
        <v>154</v>
      </c>
      <c s="31" t="s">
        <v>155</v>
      </c>
      <c s="26" t="s">
        <v>63</v>
      </c>
      <c s="32" t="s">
        <v>156</v>
      </c>
      <c s="33" t="s">
        <v>142</v>
      </c>
      <c s="34">
        <v>458</v>
      </c>
      <c s="35">
        <v>0</v>
      </c>
      <c s="35">
        <f>ROUND(ROUND(H78,2)*ROUND(G78,3),2)</f>
      </c>
      <c r="O78">
        <f>(I78*21)/100</f>
      </c>
      <c t="s">
        <v>27</v>
      </c>
    </row>
    <row r="79" spans="1:5" ht="12.75">
      <c r="A79" s="36" t="s">
        <v>55</v>
      </c>
      <c r="E79" s="37" t="s">
        <v>63</v>
      </c>
    </row>
    <row r="80" spans="1:5" ht="51">
      <c r="A80" s="38" t="s">
        <v>57</v>
      </c>
      <c r="E80" s="39" t="s">
        <v>157</v>
      </c>
    </row>
    <row r="81" spans="1:18" ht="12.75" customHeight="1">
      <c r="A81" s="6" t="s">
        <v>48</v>
      </c>
      <c s="6"/>
      <c s="42" t="s">
        <v>39</v>
      </c>
      <c s="6"/>
      <c s="29" t="s">
        <v>158</v>
      </c>
      <c s="6"/>
      <c s="6"/>
      <c s="6"/>
      <c s="43">
        <f>0+Q81</f>
      </c>
      <c r="O81">
        <f>0+R81</f>
      </c>
      <c r="Q81">
        <f>0+I82+I85+I88+I91+I94+I97+I100+I103+I106+I109+I112</f>
      </c>
      <c>
        <f>0+O82+O85+O88+O91+O94+O97+O100+O103+O106+O109+O112</f>
      </c>
    </row>
    <row r="82" spans="1:16" ht="12.75">
      <c r="A82" s="26" t="s">
        <v>50</v>
      </c>
      <c s="31" t="s">
        <v>159</v>
      </c>
      <c s="31" t="s">
        <v>160</v>
      </c>
      <c s="26" t="s">
        <v>63</v>
      </c>
      <c s="32" t="s">
        <v>161</v>
      </c>
      <c s="33" t="s">
        <v>114</v>
      </c>
      <c s="34">
        <v>1542.348</v>
      </c>
      <c s="35">
        <v>0</v>
      </c>
      <c s="35">
        <f>ROUND(ROUND(H82,2)*ROUND(G82,3),2)</f>
      </c>
      <c r="O82">
        <f>(I82*21)/100</f>
      </c>
      <c t="s">
        <v>27</v>
      </c>
    </row>
    <row r="83" spans="1:5" ht="25.5">
      <c r="A83" s="36" t="s">
        <v>55</v>
      </c>
      <c r="E83" s="37" t="s">
        <v>162</v>
      </c>
    </row>
    <row r="84" spans="1:5" ht="25.5">
      <c r="A84" s="40" t="s">
        <v>57</v>
      </c>
      <c r="E84" s="39" t="s">
        <v>163</v>
      </c>
    </row>
    <row r="85" spans="1:16" ht="25.5">
      <c r="A85" s="26" t="s">
        <v>50</v>
      </c>
      <c s="31" t="s">
        <v>164</v>
      </c>
      <c s="31" t="s">
        <v>165</v>
      </c>
      <c s="26" t="s">
        <v>63</v>
      </c>
      <c s="32" t="s">
        <v>166</v>
      </c>
      <c s="33" t="s">
        <v>114</v>
      </c>
      <c s="34">
        <v>307.9</v>
      </c>
      <c s="35">
        <v>0</v>
      </c>
      <c s="35">
        <f>ROUND(ROUND(H85,2)*ROUND(G85,3),2)</f>
      </c>
      <c r="O85">
        <f>(I85*21)/100</f>
      </c>
      <c t="s">
        <v>27</v>
      </c>
    </row>
    <row r="86" spans="1:5" ht="12.75">
      <c r="A86" s="36" t="s">
        <v>55</v>
      </c>
      <c r="E86" s="37" t="s">
        <v>167</v>
      </c>
    </row>
    <row r="87" spans="1:5" ht="38.25">
      <c r="A87" s="40" t="s">
        <v>57</v>
      </c>
      <c r="E87" s="39" t="s">
        <v>168</v>
      </c>
    </row>
    <row r="88" spans="1:16" ht="12.75">
      <c r="A88" s="26" t="s">
        <v>50</v>
      </c>
      <c s="31" t="s">
        <v>169</v>
      </c>
      <c s="31" t="s">
        <v>170</v>
      </c>
      <c s="26" t="s">
        <v>63</v>
      </c>
      <c s="32" t="s">
        <v>171</v>
      </c>
      <c s="33" t="s">
        <v>114</v>
      </c>
      <c s="34">
        <v>1993.058</v>
      </c>
      <c s="35">
        <v>0</v>
      </c>
      <c s="35">
        <f>ROUND(ROUND(H88,2)*ROUND(G88,3),2)</f>
      </c>
      <c r="O88">
        <f>(I88*21)/100</f>
      </c>
      <c t="s">
        <v>27</v>
      </c>
    </row>
    <row r="89" spans="1:5" ht="38.25">
      <c r="A89" s="36" t="s">
        <v>55</v>
      </c>
      <c r="E89" s="37" t="s">
        <v>172</v>
      </c>
    </row>
    <row r="90" spans="1:5" ht="63.75">
      <c r="A90" s="40" t="s">
        <v>57</v>
      </c>
      <c r="E90" s="39" t="s">
        <v>173</v>
      </c>
    </row>
    <row r="91" spans="1:16" ht="12.75">
      <c r="A91" s="26" t="s">
        <v>50</v>
      </c>
      <c s="31" t="s">
        <v>174</v>
      </c>
      <c s="31" t="s">
        <v>175</v>
      </c>
      <c s="26" t="s">
        <v>63</v>
      </c>
      <c s="32" t="s">
        <v>176</v>
      </c>
      <c s="33" t="s">
        <v>114</v>
      </c>
      <c s="34">
        <v>1513.786</v>
      </c>
      <c s="35">
        <v>0</v>
      </c>
      <c s="35">
        <f>ROUND(ROUND(H91,2)*ROUND(G91,3),2)</f>
      </c>
      <c r="O91">
        <f>(I91*21)/100</f>
      </c>
      <c t="s">
        <v>27</v>
      </c>
    </row>
    <row r="92" spans="1:5" ht="25.5">
      <c r="A92" s="36" t="s">
        <v>55</v>
      </c>
      <c r="E92" s="37" t="s">
        <v>177</v>
      </c>
    </row>
    <row r="93" spans="1:5" ht="25.5">
      <c r="A93" s="40" t="s">
        <v>57</v>
      </c>
      <c r="E93" s="39" t="s">
        <v>178</v>
      </c>
    </row>
    <row r="94" spans="1:16" ht="12.75">
      <c r="A94" s="26" t="s">
        <v>50</v>
      </c>
      <c s="31" t="s">
        <v>179</v>
      </c>
      <c s="31" t="s">
        <v>180</v>
      </c>
      <c s="26" t="s">
        <v>63</v>
      </c>
      <c s="32" t="s">
        <v>181</v>
      </c>
      <c s="33" t="s">
        <v>114</v>
      </c>
      <c s="34">
        <v>2927.605</v>
      </c>
      <c s="35">
        <v>0</v>
      </c>
      <c s="35">
        <f>ROUND(ROUND(H94,2)*ROUND(G94,3),2)</f>
      </c>
      <c r="O94">
        <f>(I94*21)/100</f>
      </c>
      <c t="s">
        <v>27</v>
      </c>
    </row>
    <row r="95" spans="1:5" ht="38.25">
      <c r="A95" s="36" t="s">
        <v>55</v>
      </c>
      <c r="E95" s="37" t="s">
        <v>182</v>
      </c>
    </row>
    <row r="96" spans="1:5" ht="25.5">
      <c r="A96" s="40" t="s">
        <v>57</v>
      </c>
      <c r="E96" s="39" t="s">
        <v>183</v>
      </c>
    </row>
    <row r="97" spans="1:16" ht="12.75">
      <c r="A97" s="26" t="s">
        <v>50</v>
      </c>
      <c s="31" t="s">
        <v>184</v>
      </c>
      <c s="31" t="s">
        <v>185</v>
      </c>
      <c s="26" t="s">
        <v>63</v>
      </c>
      <c s="32" t="s">
        <v>186</v>
      </c>
      <c s="33" t="s">
        <v>114</v>
      </c>
      <c s="34">
        <v>1470.943</v>
      </c>
      <c s="35">
        <v>0</v>
      </c>
      <c s="35">
        <f>ROUND(ROUND(H97,2)*ROUND(G97,3),2)</f>
      </c>
      <c r="O97">
        <f>(I97*21)/100</f>
      </c>
      <c t="s">
        <v>27</v>
      </c>
    </row>
    <row r="98" spans="1:5" ht="25.5">
      <c r="A98" s="36" t="s">
        <v>55</v>
      </c>
      <c r="E98" s="37" t="s">
        <v>187</v>
      </c>
    </row>
    <row r="99" spans="1:5" ht="25.5">
      <c r="A99" s="40" t="s">
        <v>57</v>
      </c>
      <c r="E99" s="39" t="s">
        <v>188</v>
      </c>
    </row>
    <row r="100" spans="1:16" ht="12.75">
      <c r="A100" s="26" t="s">
        <v>50</v>
      </c>
      <c s="31" t="s">
        <v>189</v>
      </c>
      <c s="31" t="s">
        <v>190</v>
      </c>
      <c s="26" t="s">
        <v>63</v>
      </c>
      <c s="32" t="s">
        <v>191</v>
      </c>
      <c s="33" t="s">
        <v>114</v>
      </c>
      <c s="34">
        <v>1499.505</v>
      </c>
      <c s="35">
        <v>0</v>
      </c>
      <c s="35">
        <f>ROUND(ROUND(H100,2)*ROUND(G100,3),2)</f>
      </c>
      <c r="O100">
        <f>(I100*21)/100</f>
      </c>
      <c t="s">
        <v>27</v>
      </c>
    </row>
    <row r="101" spans="1:5" ht="25.5">
      <c r="A101" s="36" t="s">
        <v>55</v>
      </c>
      <c r="E101" s="37" t="s">
        <v>192</v>
      </c>
    </row>
    <row r="102" spans="1:5" ht="25.5">
      <c r="A102" s="40" t="s">
        <v>57</v>
      </c>
      <c r="E102" s="39" t="s">
        <v>193</v>
      </c>
    </row>
    <row r="103" spans="1:16" ht="12.75">
      <c r="A103" s="26" t="s">
        <v>50</v>
      </c>
      <c s="31" t="s">
        <v>194</v>
      </c>
      <c s="31" t="s">
        <v>195</v>
      </c>
      <c s="26" t="s">
        <v>63</v>
      </c>
      <c s="32" t="s">
        <v>196</v>
      </c>
      <c s="33" t="s">
        <v>114</v>
      </c>
      <c s="34">
        <v>1428.1</v>
      </c>
      <c s="35">
        <v>0</v>
      </c>
      <c s="35">
        <f>ROUND(ROUND(H103,2)*ROUND(G103,3),2)</f>
      </c>
      <c r="O103">
        <f>(I103*21)/100</f>
      </c>
      <c t="s">
        <v>27</v>
      </c>
    </row>
    <row r="104" spans="1:5" ht="12.75">
      <c r="A104" s="36" t="s">
        <v>55</v>
      </c>
      <c r="E104" s="37" t="s">
        <v>197</v>
      </c>
    </row>
    <row r="105" spans="1:5" ht="25.5">
      <c r="A105" s="40" t="s">
        <v>57</v>
      </c>
      <c r="E105" s="39" t="s">
        <v>198</v>
      </c>
    </row>
    <row r="106" spans="1:16" ht="12.75">
      <c r="A106" s="26" t="s">
        <v>50</v>
      </c>
      <c s="31" t="s">
        <v>199</v>
      </c>
      <c s="31" t="s">
        <v>200</v>
      </c>
      <c s="26" t="s">
        <v>63</v>
      </c>
      <c s="32" t="s">
        <v>201</v>
      </c>
      <c s="33" t="s">
        <v>114</v>
      </c>
      <c s="34">
        <v>1428.1</v>
      </c>
      <c s="35">
        <v>0</v>
      </c>
      <c s="35">
        <f>ROUND(ROUND(H106,2)*ROUND(G106,3),2)</f>
      </c>
      <c r="O106">
        <f>(I106*21)/100</f>
      </c>
      <c t="s">
        <v>27</v>
      </c>
    </row>
    <row r="107" spans="1:5" ht="12.75">
      <c r="A107" s="36" t="s">
        <v>55</v>
      </c>
      <c r="E107" s="37" t="s">
        <v>202</v>
      </c>
    </row>
    <row r="108" spans="1:5" ht="25.5">
      <c r="A108" s="40" t="s">
        <v>57</v>
      </c>
      <c r="E108" s="39" t="s">
        <v>198</v>
      </c>
    </row>
    <row r="109" spans="1:16" ht="12.75">
      <c r="A109" s="26" t="s">
        <v>50</v>
      </c>
      <c s="31" t="s">
        <v>203</v>
      </c>
      <c s="31" t="s">
        <v>204</v>
      </c>
      <c s="26" t="s">
        <v>63</v>
      </c>
      <c s="32" t="s">
        <v>205</v>
      </c>
      <c s="33" t="s">
        <v>114</v>
      </c>
      <c s="34">
        <v>182.2</v>
      </c>
      <c s="35">
        <v>0</v>
      </c>
      <c s="35">
        <f>ROUND(ROUND(H109,2)*ROUND(G109,3),2)</f>
      </c>
      <c r="O109">
        <f>(I109*21)/100</f>
      </c>
      <c t="s">
        <v>27</v>
      </c>
    </row>
    <row r="110" spans="1:5" ht="25.5">
      <c r="A110" s="36" t="s">
        <v>55</v>
      </c>
      <c r="E110" s="37" t="s">
        <v>206</v>
      </c>
    </row>
    <row r="111" spans="1:5" ht="25.5">
      <c r="A111" s="40" t="s">
        <v>57</v>
      </c>
      <c r="E111" s="39" t="s">
        <v>207</v>
      </c>
    </row>
    <row r="112" spans="1:16" ht="12.75">
      <c r="A112" s="26" t="s">
        <v>50</v>
      </c>
      <c s="31" t="s">
        <v>208</v>
      </c>
      <c s="31" t="s">
        <v>209</v>
      </c>
      <c s="26" t="s">
        <v>63</v>
      </c>
      <c s="32" t="s">
        <v>210</v>
      </c>
      <c s="33" t="s">
        <v>114</v>
      </c>
      <c s="34">
        <v>125.7</v>
      </c>
      <c s="35">
        <v>0</v>
      </c>
      <c s="35">
        <f>ROUND(ROUND(H112,2)*ROUND(G112,3),2)</f>
      </c>
      <c r="O112">
        <f>(I112*21)/100</f>
      </c>
      <c t="s">
        <v>27</v>
      </c>
    </row>
    <row r="113" spans="1:5" ht="12.75">
      <c r="A113" s="36" t="s">
        <v>55</v>
      </c>
      <c r="E113" s="37" t="s">
        <v>211</v>
      </c>
    </row>
    <row r="114" spans="1:5" ht="25.5">
      <c r="A114" s="38" t="s">
        <v>57</v>
      </c>
      <c r="E114" s="39" t="s">
        <v>212</v>
      </c>
    </row>
    <row r="115" spans="1:18" ht="12.75" customHeight="1">
      <c r="A115" s="6" t="s">
        <v>48</v>
      </c>
      <c s="6"/>
      <c s="42" t="s">
        <v>44</v>
      </c>
      <c s="6"/>
      <c s="29" t="s">
        <v>213</v>
      </c>
      <c s="6"/>
      <c s="6"/>
      <c s="6"/>
      <c s="43">
        <f>0+Q115</f>
      </c>
      <c r="O115">
        <f>0+R115</f>
      </c>
      <c r="Q115">
        <f>0+I116+I119+I122+I125+I128+I131+I134+I137+I140+I143+I146+I149+I152+I155+I158+I161</f>
      </c>
      <c>
        <f>0+O116+O119+O122+O125+O128+O131+O134+O137+O140+O143+O146+O149+O152+O155+O158+O161</f>
      </c>
    </row>
    <row r="116" spans="1:16" ht="12.75">
      <c r="A116" s="26" t="s">
        <v>50</v>
      </c>
      <c s="31" t="s">
        <v>214</v>
      </c>
      <c s="31" t="s">
        <v>215</v>
      </c>
      <c s="26" t="s">
        <v>63</v>
      </c>
      <c s="32" t="s">
        <v>216</v>
      </c>
      <c s="33" t="s">
        <v>142</v>
      </c>
      <c s="34">
        <v>40</v>
      </c>
      <c s="35">
        <v>0</v>
      </c>
      <c s="35">
        <f>ROUND(ROUND(H116,2)*ROUND(G116,3),2)</f>
      </c>
      <c r="O116">
        <f>(I116*21)/100</f>
      </c>
      <c t="s">
        <v>27</v>
      </c>
    </row>
    <row r="117" spans="1:5" ht="12.75">
      <c r="A117" s="36" t="s">
        <v>55</v>
      </c>
      <c r="E117" s="37" t="s">
        <v>63</v>
      </c>
    </row>
    <row r="118" spans="1:5" ht="25.5">
      <c r="A118" s="40" t="s">
        <v>57</v>
      </c>
      <c r="E118" s="39" t="s">
        <v>217</v>
      </c>
    </row>
    <row r="119" spans="1:16" ht="25.5">
      <c r="A119" s="26" t="s">
        <v>50</v>
      </c>
      <c s="31" t="s">
        <v>218</v>
      </c>
      <c s="31" t="s">
        <v>219</v>
      </c>
      <c s="26" t="s">
        <v>63</v>
      </c>
      <c s="32" t="s">
        <v>220</v>
      </c>
      <c s="33" t="s">
        <v>142</v>
      </c>
      <c s="34">
        <v>12</v>
      </c>
      <c s="35">
        <v>0</v>
      </c>
      <c s="35">
        <f>ROUND(ROUND(H119,2)*ROUND(G119,3),2)</f>
      </c>
      <c r="O119">
        <f>(I119*21)/100</f>
      </c>
      <c t="s">
        <v>27</v>
      </c>
    </row>
    <row r="120" spans="1:5" ht="12.75">
      <c r="A120" s="36" t="s">
        <v>55</v>
      </c>
      <c r="E120" s="37" t="s">
        <v>63</v>
      </c>
    </row>
    <row r="121" spans="1:5" ht="102">
      <c r="A121" s="40" t="s">
        <v>57</v>
      </c>
      <c r="E121" s="39" t="s">
        <v>221</v>
      </c>
    </row>
    <row r="122" spans="1:16" ht="12.75">
      <c r="A122" s="26" t="s">
        <v>50</v>
      </c>
      <c s="31" t="s">
        <v>222</v>
      </c>
      <c s="31" t="s">
        <v>223</v>
      </c>
      <c s="26" t="s">
        <v>63</v>
      </c>
      <c s="32" t="s">
        <v>224</v>
      </c>
      <c s="33" t="s">
        <v>142</v>
      </c>
      <c s="34">
        <v>23</v>
      </c>
      <c s="35">
        <v>0</v>
      </c>
      <c s="35">
        <f>ROUND(ROUND(H122,2)*ROUND(G122,3),2)</f>
      </c>
      <c r="O122">
        <f>(I122*21)/100</f>
      </c>
      <c t="s">
        <v>27</v>
      </c>
    </row>
    <row r="123" spans="1:5" ht="12.75">
      <c r="A123" s="36" t="s">
        <v>55</v>
      </c>
      <c r="E123" s="37" t="s">
        <v>225</v>
      </c>
    </row>
    <row r="124" spans="1:5" ht="25.5">
      <c r="A124" s="40" t="s">
        <v>57</v>
      </c>
      <c r="E124" s="39" t="s">
        <v>226</v>
      </c>
    </row>
    <row r="125" spans="1:16" ht="12.75">
      <c r="A125" s="26" t="s">
        <v>50</v>
      </c>
      <c s="31" t="s">
        <v>227</v>
      </c>
      <c s="31" t="s">
        <v>228</v>
      </c>
      <c s="26" t="s">
        <v>63</v>
      </c>
      <c s="32" t="s">
        <v>229</v>
      </c>
      <c s="33" t="s">
        <v>114</v>
      </c>
      <c s="34">
        <v>12</v>
      </c>
      <c s="35">
        <v>0</v>
      </c>
      <c s="35">
        <f>ROUND(ROUND(H125,2)*ROUND(G125,3),2)</f>
      </c>
      <c r="O125">
        <f>(I125*21)/100</f>
      </c>
      <c t="s">
        <v>27</v>
      </c>
    </row>
    <row r="126" spans="1:5" ht="12.75">
      <c r="A126" s="36" t="s">
        <v>55</v>
      </c>
      <c r="E126" s="37" t="s">
        <v>63</v>
      </c>
    </row>
    <row r="127" spans="1:5" ht="25.5">
      <c r="A127" s="40" t="s">
        <v>57</v>
      </c>
      <c r="E127" s="39" t="s">
        <v>230</v>
      </c>
    </row>
    <row r="128" spans="1:16" ht="12.75">
      <c r="A128" s="26" t="s">
        <v>50</v>
      </c>
      <c s="31" t="s">
        <v>231</v>
      </c>
      <c s="31" t="s">
        <v>232</v>
      </c>
      <c s="26" t="s">
        <v>63</v>
      </c>
      <c s="32" t="s">
        <v>233</v>
      </c>
      <c s="33" t="s">
        <v>142</v>
      </c>
      <c s="34">
        <v>4</v>
      </c>
      <c s="35">
        <v>0</v>
      </c>
      <c s="35">
        <f>ROUND(ROUND(H128,2)*ROUND(G128,3),2)</f>
      </c>
      <c r="O128">
        <f>(I128*21)/100</f>
      </c>
      <c t="s">
        <v>27</v>
      </c>
    </row>
    <row r="129" spans="1:5" ht="12.75">
      <c r="A129" s="36" t="s">
        <v>55</v>
      </c>
      <c r="E129" s="37" t="s">
        <v>63</v>
      </c>
    </row>
    <row r="130" spans="1:5" ht="25.5">
      <c r="A130" s="40" t="s">
        <v>57</v>
      </c>
      <c r="E130" s="39" t="s">
        <v>234</v>
      </c>
    </row>
    <row r="131" spans="1:16" ht="12.75">
      <c r="A131" s="26" t="s">
        <v>50</v>
      </c>
      <c s="31" t="s">
        <v>235</v>
      </c>
      <c s="31" t="s">
        <v>236</v>
      </c>
      <c s="26" t="s">
        <v>63</v>
      </c>
      <c s="32" t="s">
        <v>237</v>
      </c>
      <c s="33" t="s">
        <v>142</v>
      </c>
      <c s="34">
        <v>15</v>
      </c>
      <c s="35">
        <v>0</v>
      </c>
      <c s="35">
        <f>ROUND(ROUND(H131,2)*ROUND(G131,3),2)</f>
      </c>
      <c r="O131">
        <f>(I131*21)/100</f>
      </c>
      <c t="s">
        <v>27</v>
      </c>
    </row>
    <row r="132" spans="1:5" ht="25.5">
      <c r="A132" s="36" t="s">
        <v>55</v>
      </c>
      <c r="E132" s="37" t="s">
        <v>238</v>
      </c>
    </row>
    <row r="133" spans="1:5" ht="25.5">
      <c r="A133" s="40" t="s">
        <v>57</v>
      </c>
      <c r="E133" s="39" t="s">
        <v>239</v>
      </c>
    </row>
    <row r="134" spans="1:16" ht="25.5">
      <c r="A134" s="26" t="s">
        <v>50</v>
      </c>
      <c s="31" t="s">
        <v>240</v>
      </c>
      <c s="31" t="s">
        <v>241</v>
      </c>
      <c s="26" t="s">
        <v>63</v>
      </c>
      <c s="32" t="s">
        <v>242</v>
      </c>
      <c s="33" t="s">
        <v>142</v>
      </c>
      <c s="34">
        <v>13</v>
      </c>
      <c s="35">
        <v>0</v>
      </c>
      <c s="35">
        <f>ROUND(ROUND(H134,2)*ROUND(G134,3),2)</f>
      </c>
      <c r="O134">
        <f>(I134*21)/100</f>
      </c>
      <c t="s">
        <v>27</v>
      </c>
    </row>
    <row r="135" spans="1:5" ht="12.75">
      <c r="A135" s="36" t="s">
        <v>55</v>
      </c>
      <c r="E135" s="37" t="s">
        <v>63</v>
      </c>
    </row>
    <row r="136" spans="1:5" ht="25.5">
      <c r="A136" s="40" t="s">
        <v>57</v>
      </c>
      <c r="E136" s="39" t="s">
        <v>243</v>
      </c>
    </row>
    <row r="137" spans="1:16" ht="12.75">
      <c r="A137" s="26" t="s">
        <v>50</v>
      </c>
      <c s="31" t="s">
        <v>244</v>
      </c>
      <c s="31" t="s">
        <v>245</v>
      </c>
      <c s="26" t="s">
        <v>63</v>
      </c>
      <c s="32" t="s">
        <v>246</v>
      </c>
      <c s="33" t="s">
        <v>142</v>
      </c>
      <c s="34">
        <v>4</v>
      </c>
      <c s="35">
        <v>0</v>
      </c>
      <c s="35">
        <f>ROUND(ROUND(H137,2)*ROUND(G137,3),2)</f>
      </c>
      <c r="O137">
        <f>(I137*21)/100</f>
      </c>
      <c t="s">
        <v>27</v>
      </c>
    </row>
    <row r="138" spans="1:5" ht="12.75">
      <c r="A138" s="36" t="s">
        <v>55</v>
      </c>
      <c r="E138" s="37" t="s">
        <v>63</v>
      </c>
    </row>
    <row r="139" spans="1:5" ht="25.5">
      <c r="A139" s="40" t="s">
        <v>57</v>
      </c>
      <c r="E139" s="39" t="s">
        <v>247</v>
      </c>
    </row>
    <row r="140" spans="1:16" ht="25.5">
      <c r="A140" s="26" t="s">
        <v>50</v>
      </c>
      <c s="31" t="s">
        <v>248</v>
      </c>
      <c s="31" t="s">
        <v>249</v>
      </c>
      <c s="26" t="s">
        <v>63</v>
      </c>
      <c s="32" t="s">
        <v>250</v>
      </c>
      <c s="33" t="s">
        <v>114</v>
      </c>
      <c s="34">
        <v>227.333</v>
      </c>
      <c s="35">
        <v>0</v>
      </c>
      <c s="35">
        <f>ROUND(ROUND(H140,2)*ROUND(G140,3),2)</f>
      </c>
      <c r="O140">
        <f>(I140*21)/100</f>
      </c>
      <c t="s">
        <v>27</v>
      </c>
    </row>
    <row r="141" spans="1:5" ht="12.75">
      <c r="A141" s="36" t="s">
        <v>55</v>
      </c>
      <c r="E141" s="37" t="s">
        <v>251</v>
      </c>
    </row>
    <row r="142" spans="1:5" ht="89.25">
      <c r="A142" s="40" t="s">
        <v>57</v>
      </c>
      <c r="E142" s="39" t="s">
        <v>252</v>
      </c>
    </row>
    <row r="143" spans="1:16" ht="25.5">
      <c r="A143" s="26" t="s">
        <v>50</v>
      </c>
      <c s="31" t="s">
        <v>253</v>
      </c>
      <c s="31" t="s">
        <v>254</v>
      </c>
      <c s="26" t="s">
        <v>63</v>
      </c>
      <c s="32" t="s">
        <v>255</v>
      </c>
      <c s="33" t="s">
        <v>114</v>
      </c>
      <c s="34">
        <v>124.583</v>
      </c>
      <c s="35">
        <v>0</v>
      </c>
      <c s="35">
        <f>ROUND(ROUND(H143,2)*ROUND(G143,3),2)</f>
      </c>
      <c r="O143">
        <f>(I143*21)/100</f>
      </c>
      <c t="s">
        <v>27</v>
      </c>
    </row>
    <row r="144" spans="1:5" ht="12.75">
      <c r="A144" s="36" t="s">
        <v>55</v>
      </c>
      <c r="E144" s="37" t="s">
        <v>256</v>
      </c>
    </row>
    <row r="145" spans="1:5" ht="76.5">
      <c r="A145" s="40" t="s">
        <v>57</v>
      </c>
      <c r="E145" s="39" t="s">
        <v>257</v>
      </c>
    </row>
    <row r="146" spans="1:16" ht="12.75">
      <c r="A146" s="26" t="s">
        <v>50</v>
      </c>
      <c s="31" t="s">
        <v>258</v>
      </c>
      <c s="31" t="s">
        <v>259</v>
      </c>
      <c s="26" t="s">
        <v>63</v>
      </c>
      <c s="32" t="s">
        <v>260</v>
      </c>
      <c s="33" t="s">
        <v>114</v>
      </c>
      <c s="34">
        <v>102.75</v>
      </c>
      <c s="35">
        <v>0</v>
      </c>
      <c s="35">
        <f>ROUND(ROUND(H146,2)*ROUND(G146,3),2)</f>
      </c>
      <c r="O146">
        <f>(I146*21)/100</f>
      </c>
      <c t="s">
        <v>27</v>
      </c>
    </row>
    <row r="147" spans="1:5" ht="12.75">
      <c r="A147" s="36" t="s">
        <v>55</v>
      </c>
      <c r="E147" s="37" t="s">
        <v>256</v>
      </c>
    </row>
    <row r="148" spans="1:5" ht="25.5">
      <c r="A148" s="40" t="s">
        <v>57</v>
      </c>
      <c r="E148" s="39" t="s">
        <v>261</v>
      </c>
    </row>
    <row r="149" spans="1:16" ht="12.75">
      <c r="A149" s="26" t="s">
        <v>50</v>
      </c>
      <c s="31" t="s">
        <v>262</v>
      </c>
      <c s="31" t="s">
        <v>263</v>
      </c>
      <c s="26" t="s">
        <v>63</v>
      </c>
      <c s="32" t="s">
        <v>264</v>
      </c>
      <c s="33" t="s">
        <v>79</v>
      </c>
      <c s="34">
        <v>103.836</v>
      </c>
      <c s="35">
        <v>0</v>
      </c>
      <c s="35">
        <f>ROUND(ROUND(H149,2)*ROUND(G149,3),2)</f>
      </c>
      <c r="O149">
        <f>(I149*21)/100</f>
      </c>
      <c t="s">
        <v>27</v>
      </c>
    </row>
    <row r="150" spans="1:5" ht="38.25">
      <c r="A150" s="36" t="s">
        <v>55</v>
      </c>
      <c r="E150" s="37" t="s">
        <v>265</v>
      </c>
    </row>
    <row r="151" spans="1:5" ht="38.25">
      <c r="A151" s="40" t="s">
        <v>57</v>
      </c>
      <c r="E151" s="39" t="s">
        <v>266</v>
      </c>
    </row>
    <row r="152" spans="1:16" ht="12.75">
      <c r="A152" s="26" t="s">
        <v>50</v>
      </c>
      <c s="31" t="s">
        <v>267</v>
      </c>
      <c s="31" t="s">
        <v>268</v>
      </c>
      <c s="26" t="s">
        <v>63</v>
      </c>
      <c s="32" t="s">
        <v>269</v>
      </c>
      <c s="33" t="s">
        <v>79</v>
      </c>
      <c s="34">
        <v>93.33</v>
      </c>
      <c s="35">
        <v>0</v>
      </c>
      <c s="35">
        <f>ROUND(ROUND(H152,2)*ROUND(G152,3),2)</f>
      </c>
      <c r="O152">
        <f>(I152*21)/100</f>
      </c>
      <c t="s">
        <v>27</v>
      </c>
    </row>
    <row r="153" spans="1:5" ht="25.5">
      <c r="A153" s="36" t="s">
        <v>55</v>
      </c>
      <c r="E153" s="37" t="s">
        <v>270</v>
      </c>
    </row>
    <row r="154" spans="1:5" ht="38.25">
      <c r="A154" s="40" t="s">
        <v>57</v>
      </c>
      <c r="E154" s="39" t="s">
        <v>271</v>
      </c>
    </row>
    <row r="155" spans="1:16" ht="12.75">
      <c r="A155" s="26" t="s">
        <v>50</v>
      </c>
      <c s="31" t="s">
        <v>272</v>
      </c>
      <c s="31" t="s">
        <v>273</v>
      </c>
      <c s="26" t="s">
        <v>63</v>
      </c>
      <c s="32" t="s">
        <v>274</v>
      </c>
      <c s="33" t="s">
        <v>79</v>
      </c>
      <c s="34">
        <v>116.688</v>
      </c>
      <c s="35">
        <v>0</v>
      </c>
      <c s="35">
        <f>ROUND(ROUND(H155,2)*ROUND(G155,3),2)</f>
      </c>
      <c r="O155">
        <f>(I155*21)/100</f>
      </c>
      <c t="s">
        <v>27</v>
      </c>
    </row>
    <row r="156" spans="1:5" ht="25.5">
      <c r="A156" s="36" t="s">
        <v>55</v>
      </c>
      <c r="E156" s="37" t="s">
        <v>275</v>
      </c>
    </row>
    <row r="157" spans="1:5" ht="38.25">
      <c r="A157" s="40" t="s">
        <v>57</v>
      </c>
      <c r="E157" s="39" t="s">
        <v>276</v>
      </c>
    </row>
    <row r="158" spans="1:16" ht="12.75">
      <c r="A158" s="26" t="s">
        <v>50</v>
      </c>
      <c s="31" t="s">
        <v>277</v>
      </c>
      <c s="31" t="s">
        <v>278</v>
      </c>
      <c s="26" t="s">
        <v>63</v>
      </c>
      <c s="32" t="s">
        <v>279</v>
      </c>
      <c s="33" t="s">
        <v>79</v>
      </c>
      <c s="34">
        <v>26.1</v>
      </c>
      <c s="35">
        <v>0</v>
      </c>
      <c s="35">
        <f>ROUND(ROUND(H158,2)*ROUND(G158,3),2)</f>
      </c>
      <c r="O158">
        <f>(I158*21)/100</f>
      </c>
      <c t="s">
        <v>27</v>
      </c>
    </row>
    <row r="159" spans="1:5" ht="12.75">
      <c r="A159" s="36" t="s">
        <v>55</v>
      </c>
      <c r="E159" s="37" t="s">
        <v>63</v>
      </c>
    </row>
    <row r="160" spans="1:5" ht="25.5">
      <c r="A160" s="40" t="s">
        <v>57</v>
      </c>
      <c r="E160" s="39" t="s">
        <v>280</v>
      </c>
    </row>
    <row r="161" spans="1:16" ht="12.75">
      <c r="A161" s="26" t="s">
        <v>50</v>
      </c>
      <c s="31" t="s">
        <v>281</v>
      </c>
      <c s="31" t="s">
        <v>282</v>
      </c>
      <c s="26" t="s">
        <v>63</v>
      </c>
      <c s="32" t="s">
        <v>283</v>
      </c>
      <c s="33" t="s">
        <v>114</v>
      </c>
      <c s="34">
        <v>1500</v>
      </c>
      <c s="35">
        <v>0</v>
      </c>
      <c s="35">
        <f>ROUND(ROUND(H161,2)*ROUND(G161,3),2)</f>
      </c>
      <c r="O161">
        <f>(I161*21)/100</f>
      </c>
      <c t="s">
        <v>27</v>
      </c>
    </row>
    <row r="162" spans="1:5" ht="12.75">
      <c r="A162" s="36" t="s">
        <v>55</v>
      </c>
      <c r="E162" s="37" t="s">
        <v>284</v>
      </c>
    </row>
    <row r="163" spans="1:5" ht="12.75">
      <c r="A163" s="38" t="s">
        <v>57</v>
      </c>
      <c r="E163" s="39" t="s">
        <v>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0+O9+O19+O53+O60+O91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285</v>
      </c>
      <c s="44">
        <f>0+I9+I19+I53+I60+I91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285</v>
      </c>
      <c s="6"/>
      <c s="18" t="s">
        <v>286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63</v>
      </c>
      <c s="32" t="s">
        <v>53</v>
      </c>
      <c s="33" t="s">
        <v>54</v>
      </c>
      <c s="34">
        <v>354.48</v>
      </c>
      <c s="35">
        <v>0</v>
      </c>
      <c s="35">
        <f>ROUND(ROUND(H10,2)*ROUND(G10,3),2)</f>
      </c>
      <c r="O10">
        <f>(I10*21)/100</f>
      </c>
      <c t="s">
        <v>27</v>
      </c>
    </row>
    <row r="11" spans="1:5" ht="12.75">
      <c r="A11" s="36" t="s">
        <v>55</v>
      </c>
      <c r="E11" s="37" t="s">
        <v>60</v>
      </c>
    </row>
    <row r="12" spans="1:5" ht="12.75">
      <c r="A12" s="40" t="s">
        <v>57</v>
      </c>
      <c r="E12" s="39" t="s">
        <v>288</v>
      </c>
    </row>
    <row r="13" spans="1:16" ht="12.75">
      <c r="A13" s="26" t="s">
        <v>50</v>
      </c>
      <c s="31" t="s">
        <v>27</v>
      </c>
      <c s="31" t="s">
        <v>62</v>
      </c>
      <c s="26" t="s">
        <v>63</v>
      </c>
      <c s="32" t="s">
        <v>64</v>
      </c>
      <c s="33" t="s">
        <v>54</v>
      </c>
      <c s="34">
        <v>153</v>
      </c>
      <c s="35">
        <v>0</v>
      </c>
      <c s="35">
        <f>ROUND(ROUND(H13,2)*ROUND(G13,3),2)</f>
      </c>
      <c r="O13">
        <f>(I13*21)/100</f>
      </c>
      <c t="s">
        <v>27</v>
      </c>
    </row>
    <row r="14" spans="1:5" ht="12.75">
      <c r="A14" s="36" t="s">
        <v>55</v>
      </c>
      <c r="E14" s="37" t="s">
        <v>65</v>
      </c>
    </row>
    <row r="15" spans="1:5" ht="25.5">
      <c r="A15" s="40" t="s">
        <v>57</v>
      </c>
      <c r="E15" s="39" t="s">
        <v>289</v>
      </c>
    </row>
    <row r="16" spans="1:16" ht="12.75">
      <c r="A16" s="26" t="s">
        <v>50</v>
      </c>
      <c s="31" t="s">
        <v>26</v>
      </c>
      <c s="31" t="s">
        <v>67</v>
      </c>
      <c s="26" t="s">
        <v>63</v>
      </c>
      <c s="32" t="s">
        <v>68</v>
      </c>
      <c s="33" t="s">
        <v>69</v>
      </c>
      <c s="34">
        <v>1</v>
      </c>
      <c s="35">
        <v>0</v>
      </c>
      <c s="35">
        <f>ROUND(ROUND(H16,2)*ROUND(G16,3),2)</f>
      </c>
      <c r="O16">
        <f>(I16*21)/100</f>
      </c>
      <c t="s">
        <v>27</v>
      </c>
    </row>
    <row r="17" spans="1:5" ht="12.75">
      <c r="A17" s="36" t="s">
        <v>55</v>
      </c>
      <c r="E17" s="37" t="s">
        <v>290</v>
      </c>
    </row>
    <row r="18" spans="1:5" ht="12.75">
      <c r="A18" s="38" t="s">
        <v>57</v>
      </c>
      <c r="E18" s="39" t="s">
        <v>63</v>
      </c>
    </row>
    <row r="19" spans="1:18" ht="12.75" customHeight="1">
      <c r="A19" s="6" t="s">
        <v>48</v>
      </c>
      <c s="6"/>
      <c s="42" t="s">
        <v>33</v>
      </c>
      <c s="6"/>
      <c s="29" t="s">
        <v>71</v>
      </c>
      <c s="6"/>
      <c s="6"/>
      <c s="6"/>
      <c s="43">
        <f>0+Q19</f>
      </c>
      <c r="O19">
        <f>0+R19</f>
      </c>
      <c r="Q19">
        <f>0+I20+I23+I26+I29+I32+I35+I38+I41+I44+I47+I50</f>
      </c>
      <c>
        <f>0+O20+O23+O26+O29+O32+O35+O38+O41+O44+O47+O50</f>
      </c>
    </row>
    <row r="20" spans="1:16" ht="25.5">
      <c r="A20" s="26" t="s">
        <v>50</v>
      </c>
      <c s="31" t="s">
        <v>37</v>
      </c>
      <c s="31" t="s">
        <v>72</v>
      </c>
      <c s="26" t="s">
        <v>63</v>
      </c>
      <c s="32" t="s">
        <v>73</v>
      </c>
      <c s="33" t="s">
        <v>74</v>
      </c>
      <c s="34">
        <v>168.8</v>
      </c>
      <c s="35">
        <v>0</v>
      </c>
      <c s="35">
        <f>ROUND(ROUND(H20,2)*ROUND(G20,3),2)</f>
      </c>
      <c r="O20">
        <f>(I20*21)/100</f>
      </c>
      <c t="s">
        <v>27</v>
      </c>
    </row>
    <row r="21" spans="1:5" ht="51">
      <c r="A21" s="36" t="s">
        <v>55</v>
      </c>
      <c r="E21" s="37" t="s">
        <v>75</v>
      </c>
    </row>
    <row r="22" spans="1:5" ht="25.5">
      <c r="A22" s="40" t="s">
        <v>57</v>
      </c>
      <c r="E22" s="39" t="s">
        <v>291</v>
      </c>
    </row>
    <row r="23" spans="1:16" ht="12.75">
      <c r="A23" s="26" t="s">
        <v>50</v>
      </c>
      <c s="31" t="s">
        <v>39</v>
      </c>
      <c s="31" t="s">
        <v>83</v>
      </c>
      <c s="26" t="s">
        <v>63</v>
      </c>
      <c s="32" t="s">
        <v>84</v>
      </c>
      <c s="33" t="s">
        <v>74</v>
      </c>
      <c s="34">
        <v>84.616</v>
      </c>
      <c s="35">
        <v>0</v>
      </c>
      <c s="35">
        <f>ROUND(ROUND(H23,2)*ROUND(G23,3),2)</f>
      </c>
      <c r="O23">
        <f>(I23*21)/100</f>
      </c>
      <c t="s">
        <v>27</v>
      </c>
    </row>
    <row r="24" spans="1:5" ht="38.25">
      <c r="A24" s="36" t="s">
        <v>55</v>
      </c>
      <c r="E24" s="37" t="s">
        <v>85</v>
      </c>
    </row>
    <row r="25" spans="1:5" ht="76.5">
      <c r="A25" s="40" t="s">
        <v>57</v>
      </c>
      <c r="E25" s="39" t="s">
        <v>292</v>
      </c>
    </row>
    <row r="26" spans="1:16" ht="12.75">
      <c r="A26" s="26" t="s">
        <v>50</v>
      </c>
      <c s="31" t="s">
        <v>41</v>
      </c>
      <c s="31" t="s">
        <v>88</v>
      </c>
      <c s="26" t="s">
        <v>63</v>
      </c>
      <c s="32" t="s">
        <v>89</v>
      </c>
      <c s="33" t="s">
        <v>74</v>
      </c>
      <c s="34">
        <v>20</v>
      </c>
      <c s="35">
        <v>0</v>
      </c>
      <c s="35">
        <f>ROUND(ROUND(H26,2)*ROUND(G26,3),2)</f>
      </c>
      <c r="O26">
        <f>(I26*21)/100</f>
      </c>
      <c t="s">
        <v>27</v>
      </c>
    </row>
    <row r="27" spans="1:5" ht="12.75">
      <c r="A27" s="36" t="s">
        <v>55</v>
      </c>
      <c r="E27" s="37" t="s">
        <v>90</v>
      </c>
    </row>
    <row r="28" spans="1:5" ht="25.5">
      <c r="A28" s="40" t="s">
        <v>57</v>
      </c>
      <c r="E28" s="39" t="s">
        <v>293</v>
      </c>
    </row>
    <row r="29" spans="1:16" ht="12.75">
      <c r="A29" s="26" t="s">
        <v>50</v>
      </c>
      <c s="31" t="s">
        <v>82</v>
      </c>
      <c s="31" t="s">
        <v>92</v>
      </c>
      <c s="26" t="s">
        <v>63</v>
      </c>
      <c s="32" t="s">
        <v>93</v>
      </c>
      <c s="33" t="s">
        <v>74</v>
      </c>
      <c s="34">
        <v>85</v>
      </c>
      <c s="35">
        <v>0</v>
      </c>
      <c s="35">
        <f>ROUND(ROUND(H29,2)*ROUND(G29,3),2)</f>
      </c>
      <c r="O29">
        <f>(I29*21)/100</f>
      </c>
      <c t="s">
        <v>27</v>
      </c>
    </row>
    <row r="30" spans="1:5" ht="25.5">
      <c r="A30" s="36" t="s">
        <v>55</v>
      </c>
      <c r="E30" s="37" t="s">
        <v>94</v>
      </c>
    </row>
    <row r="31" spans="1:5" ht="25.5">
      <c r="A31" s="40" t="s">
        <v>57</v>
      </c>
      <c r="E31" s="39" t="s">
        <v>294</v>
      </c>
    </row>
    <row r="32" spans="1:16" ht="12.75">
      <c r="A32" s="26" t="s">
        <v>50</v>
      </c>
      <c s="31" t="s">
        <v>87</v>
      </c>
      <c s="31" t="s">
        <v>295</v>
      </c>
      <c s="26" t="s">
        <v>63</v>
      </c>
      <c s="32" t="s">
        <v>296</v>
      </c>
      <c s="33" t="s">
        <v>74</v>
      </c>
      <c s="34">
        <v>20</v>
      </c>
      <c s="35">
        <v>0</v>
      </c>
      <c s="35">
        <f>ROUND(ROUND(H32,2)*ROUND(G32,3),2)</f>
      </c>
      <c r="O32">
        <f>(I32*21)/100</f>
      </c>
      <c t="s">
        <v>27</v>
      </c>
    </row>
    <row r="33" spans="1:5" ht="12.75">
      <c r="A33" s="36" t="s">
        <v>55</v>
      </c>
      <c r="E33" s="37" t="s">
        <v>98</v>
      </c>
    </row>
    <row r="34" spans="1:5" ht="12.75">
      <c r="A34" s="40" t="s">
        <v>57</v>
      </c>
      <c r="E34" s="39" t="s">
        <v>297</v>
      </c>
    </row>
    <row r="35" spans="1:16" ht="12.75">
      <c r="A35" s="26" t="s">
        <v>50</v>
      </c>
      <c s="31" t="s">
        <v>44</v>
      </c>
      <c s="31" t="s">
        <v>101</v>
      </c>
      <c s="26" t="s">
        <v>63</v>
      </c>
      <c s="32" t="s">
        <v>102</v>
      </c>
      <c s="33" t="s">
        <v>74</v>
      </c>
      <c s="34">
        <v>50</v>
      </c>
      <c s="35">
        <v>0</v>
      </c>
      <c s="35">
        <f>ROUND(ROUND(H35,2)*ROUND(G35,3),2)</f>
      </c>
      <c r="O35">
        <f>(I35*21)/100</f>
      </c>
      <c t="s">
        <v>27</v>
      </c>
    </row>
    <row r="36" spans="1:5" ht="12.75">
      <c r="A36" s="36" t="s">
        <v>55</v>
      </c>
      <c r="E36" s="37" t="s">
        <v>63</v>
      </c>
    </row>
    <row r="37" spans="1:5" ht="38.25">
      <c r="A37" s="40" t="s">
        <v>57</v>
      </c>
      <c r="E37" s="39" t="s">
        <v>298</v>
      </c>
    </row>
    <row r="38" spans="1:16" ht="12.75">
      <c r="A38" s="26" t="s">
        <v>50</v>
      </c>
      <c s="31" t="s">
        <v>46</v>
      </c>
      <c s="31" t="s">
        <v>107</v>
      </c>
      <c s="26" t="s">
        <v>63</v>
      </c>
      <c s="32" t="s">
        <v>108</v>
      </c>
      <c s="33" t="s">
        <v>74</v>
      </c>
      <c s="34">
        <v>15.246</v>
      </c>
      <c s="35">
        <v>0</v>
      </c>
      <c s="35">
        <f>ROUND(ROUND(H38,2)*ROUND(G38,3),2)</f>
      </c>
      <c r="O38">
        <f>(I38*21)/100</f>
      </c>
      <c t="s">
        <v>27</v>
      </c>
    </row>
    <row r="39" spans="1:5" ht="12.75">
      <c r="A39" s="36" t="s">
        <v>55</v>
      </c>
      <c r="E39" s="37" t="s">
        <v>109</v>
      </c>
    </row>
    <row r="40" spans="1:5" ht="51">
      <c r="A40" s="40" t="s">
        <v>57</v>
      </c>
      <c r="E40" s="39" t="s">
        <v>299</v>
      </c>
    </row>
    <row r="41" spans="1:16" ht="12.75">
      <c r="A41" s="26" t="s">
        <v>50</v>
      </c>
      <c s="31" t="s">
        <v>100</v>
      </c>
      <c s="31" t="s">
        <v>112</v>
      </c>
      <c s="26" t="s">
        <v>63</v>
      </c>
      <c s="32" t="s">
        <v>113</v>
      </c>
      <c s="33" t="s">
        <v>114</v>
      </c>
      <c s="34">
        <v>361.36</v>
      </c>
      <c s="35">
        <v>0</v>
      </c>
      <c s="35">
        <f>ROUND(ROUND(H41,2)*ROUND(G41,3),2)</f>
      </c>
      <c r="O41">
        <f>(I41*21)/100</f>
      </c>
      <c t="s">
        <v>27</v>
      </c>
    </row>
    <row r="42" spans="1:5" ht="12.75">
      <c r="A42" s="36" t="s">
        <v>55</v>
      </c>
      <c r="E42" s="37" t="s">
        <v>115</v>
      </c>
    </row>
    <row r="43" spans="1:5" ht="51">
      <c r="A43" s="40" t="s">
        <v>57</v>
      </c>
      <c r="E43" s="39" t="s">
        <v>300</v>
      </c>
    </row>
    <row r="44" spans="1:16" ht="12.75">
      <c r="A44" s="26" t="s">
        <v>50</v>
      </c>
      <c s="31" t="s">
        <v>104</v>
      </c>
      <c s="31" t="s">
        <v>118</v>
      </c>
      <c s="26" t="s">
        <v>63</v>
      </c>
      <c s="32" t="s">
        <v>119</v>
      </c>
      <c s="33" t="s">
        <v>114</v>
      </c>
      <c s="34">
        <v>425</v>
      </c>
      <c s="35">
        <v>0</v>
      </c>
      <c s="35">
        <f>ROUND(ROUND(H44,2)*ROUND(G44,3),2)</f>
      </c>
      <c r="O44">
        <f>(I44*21)/100</f>
      </c>
      <c t="s">
        <v>27</v>
      </c>
    </row>
    <row r="45" spans="1:5" ht="12.75">
      <c r="A45" s="36" t="s">
        <v>55</v>
      </c>
      <c r="E45" s="37" t="s">
        <v>63</v>
      </c>
    </row>
    <row r="46" spans="1:5" ht="25.5">
      <c r="A46" s="40" t="s">
        <v>57</v>
      </c>
      <c r="E46" s="39" t="s">
        <v>301</v>
      </c>
    </row>
    <row r="47" spans="1:16" ht="12.75">
      <c r="A47" s="26" t="s">
        <v>50</v>
      </c>
      <c s="31" t="s">
        <v>106</v>
      </c>
      <c s="31" t="s">
        <v>126</v>
      </c>
      <c s="26" t="s">
        <v>63</v>
      </c>
      <c s="32" t="s">
        <v>127</v>
      </c>
      <c s="33" t="s">
        <v>114</v>
      </c>
      <c s="34">
        <v>425</v>
      </c>
      <c s="35">
        <v>0</v>
      </c>
      <c s="35">
        <f>ROUND(ROUND(H47,2)*ROUND(G47,3),2)</f>
      </c>
      <c r="O47">
        <f>(I47*21)/100</f>
      </c>
      <c t="s">
        <v>27</v>
      </c>
    </row>
    <row r="48" spans="1:5" ht="12.75">
      <c r="A48" s="36" t="s">
        <v>55</v>
      </c>
      <c r="E48" s="37" t="s">
        <v>128</v>
      </c>
    </row>
    <row r="49" spans="1:5" ht="25.5">
      <c r="A49" s="40" t="s">
        <v>57</v>
      </c>
      <c r="E49" s="39" t="s">
        <v>302</v>
      </c>
    </row>
    <row r="50" spans="1:16" ht="12.75">
      <c r="A50" s="26" t="s">
        <v>50</v>
      </c>
      <c s="31" t="s">
        <v>111</v>
      </c>
      <c s="31" t="s">
        <v>131</v>
      </c>
      <c s="26" t="s">
        <v>63</v>
      </c>
      <c s="32" t="s">
        <v>132</v>
      </c>
      <c s="33" t="s">
        <v>114</v>
      </c>
      <c s="34">
        <v>425</v>
      </c>
      <c s="35">
        <v>0</v>
      </c>
      <c s="35">
        <f>ROUND(ROUND(H50,2)*ROUND(G50,3),2)</f>
      </c>
      <c r="O50">
        <f>(I50*21)/100</f>
      </c>
      <c t="s">
        <v>27</v>
      </c>
    </row>
    <row r="51" spans="1:5" ht="12.75">
      <c r="A51" s="36" t="s">
        <v>55</v>
      </c>
      <c r="E51" s="37" t="s">
        <v>63</v>
      </c>
    </row>
    <row r="52" spans="1:5" ht="25.5">
      <c r="A52" s="38" t="s">
        <v>57</v>
      </c>
      <c r="E52" s="39" t="s">
        <v>303</v>
      </c>
    </row>
    <row r="53" spans="1:18" ht="12.75" customHeight="1">
      <c r="A53" s="6" t="s">
        <v>48</v>
      </c>
      <c s="6"/>
      <c s="42" t="s">
        <v>27</v>
      </c>
      <c s="6"/>
      <c s="29" t="s">
        <v>144</v>
      </c>
      <c s="6"/>
      <c s="6"/>
      <c s="6"/>
      <c s="43">
        <f>0+Q53</f>
      </c>
      <c r="O53">
        <f>0+R53</f>
      </c>
      <c r="Q53">
        <f>0+I54+I57</f>
      </c>
      <c>
        <f>0+O54+O57</f>
      </c>
    </row>
    <row r="54" spans="1:16" ht="12.75">
      <c r="A54" s="26" t="s">
        <v>50</v>
      </c>
      <c s="31" t="s">
        <v>117</v>
      </c>
      <c s="31" t="s">
        <v>146</v>
      </c>
      <c s="26" t="s">
        <v>63</v>
      </c>
      <c s="32" t="s">
        <v>147</v>
      </c>
      <c s="33" t="s">
        <v>114</v>
      </c>
      <c s="34">
        <v>361.36</v>
      </c>
      <c s="35">
        <v>0</v>
      </c>
      <c s="35">
        <f>ROUND(ROUND(H54,2)*ROUND(G54,3),2)</f>
      </c>
      <c r="O54">
        <f>(I54*21)/100</f>
      </c>
      <c t="s">
        <v>27</v>
      </c>
    </row>
    <row r="55" spans="1:5" ht="51">
      <c r="A55" s="36" t="s">
        <v>55</v>
      </c>
      <c r="E55" s="37" t="s">
        <v>148</v>
      </c>
    </row>
    <row r="56" spans="1:5" ht="25.5">
      <c r="A56" s="40" t="s">
        <v>57</v>
      </c>
      <c r="E56" s="39" t="s">
        <v>304</v>
      </c>
    </row>
    <row r="57" spans="1:16" ht="25.5">
      <c r="A57" s="26" t="s">
        <v>50</v>
      </c>
      <c s="31" t="s">
        <v>121</v>
      </c>
      <c s="31" t="s">
        <v>151</v>
      </c>
      <c s="26" t="s">
        <v>63</v>
      </c>
      <c s="32" t="s">
        <v>152</v>
      </c>
      <c s="33" t="s">
        <v>114</v>
      </c>
      <c s="34">
        <v>1445.44</v>
      </c>
      <c s="35">
        <v>0</v>
      </c>
      <c s="35">
        <f>ROUND(ROUND(H57,2)*ROUND(G57,3),2)</f>
      </c>
      <c r="O57">
        <f>(I57*21)/100</f>
      </c>
      <c t="s">
        <v>27</v>
      </c>
    </row>
    <row r="58" spans="1:5" ht="51">
      <c r="A58" s="36" t="s">
        <v>55</v>
      </c>
      <c r="E58" s="37" t="s">
        <v>148</v>
      </c>
    </row>
    <row r="59" spans="1:5" ht="25.5">
      <c r="A59" s="38" t="s">
        <v>57</v>
      </c>
      <c r="E59" s="39" t="s">
        <v>305</v>
      </c>
    </row>
    <row r="60" spans="1:18" ht="12.75" customHeight="1">
      <c r="A60" s="6" t="s">
        <v>48</v>
      </c>
      <c s="6"/>
      <c s="42" t="s">
        <v>39</v>
      </c>
      <c s="6"/>
      <c s="29" t="s">
        <v>158</v>
      </c>
      <c s="6"/>
      <c s="6"/>
      <c s="6"/>
      <c s="43">
        <f>0+Q60</f>
      </c>
      <c r="O60">
        <f>0+R60</f>
      </c>
      <c r="Q60">
        <f>0+I61+I64+I67+I70+I73+I76+I79+I82+I85+I88</f>
      </c>
      <c>
        <f>0+O61+O64+O67+O70+O73+O76+O79+O82+O85+O88</f>
      </c>
    </row>
    <row r="61" spans="1:16" ht="12.75">
      <c r="A61" s="26" t="s">
        <v>50</v>
      </c>
      <c s="31" t="s">
        <v>125</v>
      </c>
      <c s="31" t="s">
        <v>160</v>
      </c>
      <c s="26" t="s">
        <v>63</v>
      </c>
      <c s="32" t="s">
        <v>161</v>
      </c>
      <c s="33" t="s">
        <v>114</v>
      </c>
      <c s="34">
        <v>302.724</v>
      </c>
      <c s="35">
        <v>0</v>
      </c>
      <c s="35">
        <f>ROUND(ROUND(H61,2)*ROUND(G61,3),2)</f>
      </c>
      <c r="O61">
        <f>(I61*21)/100</f>
      </c>
      <c t="s">
        <v>27</v>
      </c>
    </row>
    <row r="62" spans="1:5" ht="25.5">
      <c r="A62" s="36" t="s">
        <v>55</v>
      </c>
      <c r="E62" s="37" t="s">
        <v>162</v>
      </c>
    </row>
    <row r="63" spans="1:5" ht="25.5">
      <c r="A63" s="40" t="s">
        <v>57</v>
      </c>
      <c r="E63" s="39" t="s">
        <v>306</v>
      </c>
    </row>
    <row r="64" spans="1:16" ht="25.5">
      <c r="A64" s="26" t="s">
        <v>50</v>
      </c>
      <c s="31" t="s">
        <v>130</v>
      </c>
      <c s="31" t="s">
        <v>165</v>
      </c>
      <c s="26" t="s">
        <v>63</v>
      </c>
      <c s="32" t="s">
        <v>166</v>
      </c>
      <c s="33" t="s">
        <v>114</v>
      </c>
      <c s="34">
        <v>25</v>
      </c>
      <c s="35">
        <v>0</v>
      </c>
      <c s="35">
        <f>ROUND(ROUND(H64,2)*ROUND(G64,3),2)</f>
      </c>
      <c r="O64">
        <f>(I64*21)/100</f>
      </c>
      <c t="s">
        <v>27</v>
      </c>
    </row>
    <row r="65" spans="1:5" ht="12.75">
      <c r="A65" s="36" t="s">
        <v>55</v>
      </c>
      <c r="E65" s="37" t="s">
        <v>167</v>
      </c>
    </row>
    <row r="66" spans="1:5" ht="25.5">
      <c r="A66" s="40" t="s">
        <v>57</v>
      </c>
      <c r="E66" s="39" t="s">
        <v>307</v>
      </c>
    </row>
    <row r="67" spans="1:16" ht="12.75">
      <c r="A67" s="26" t="s">
        <v>50</v>
      </c>
      <c s="31" t="s">
        <v>134</v>
      </c>
      <c s="31" t="s">
        <v>170</v>
      </c>
      <c s="26" t="s">
        <v>63</v>
      </c>
      <c s="32" t="s">
        <v>171</v>
      </c>
      <c s="33" t="s">
        <v>114</v>
      </c>
      <c s="34">
        <v>355.754</v>
      </c>
      <c s="35">
        <v>0</v>
      </c>
      <c s="35">
        <f>ROUND(ROUND(H67,2)*ROUND(G67,3),2)</f>
      </c>
      <c r="O67">
        <f>(I67*21)/100</f>
      </c>
      <c t="s">
        <v>27</v>
      </c>
    </row>
    <row r="68" spans="1:5" ht="38.25">
      <c r="A68" s="36" t="s">
        <v>55</v>
      </c>
      <c r="E68" s="37" t="s">
        <v>308</v>
      </c>
    </row>
    <row r="69" spans="1:5" ht="51">
      <c r="A69" s="40" t="s">
        <v>57</v>
      </c>
      <c r="E69" s="39" t="s">
        <v>309</v>
      </c>
    </row>
    <row r="70" spans="1:16" ht="12.75">
      <c r="A70" s="26" t="s">
        <v>50</v>
      </c>
      <c s="31" t="s">
        <v>139</v>
      </c>
      <c s="31" t="s">
        <v>175</v>
      </c>
      <c s="26" t="s">
        <v>63</v>
      </c>
      <c s="32" t="s">
        <v>176</v>
      </c>
      <c s="33" t="s">
        <v>114</v>
      </c>
      <c s="34">
        <v>297.118</v>
      </c>
      <c s="35">
        <v>0</v>
      </c>
      <c s="35">
        <f>ROUND(ROUND(H70,2)*ROUND(G70,3),2)</f>
      </c>
      <c r="O70">
        <f>(I70*21)/100</f>
      </c>
      <c t="s">
        <v>27</v>
      </c>
    </row>
    <row r="71" spans="1:5" ht="25.5">
      <c r="A71" s="36" t="s">
        <v>55</v>
      </c>
      <c r="E71" s="37" t="s">
        <v>177</v>
      </c>
    </row>
    <row r="72" spans="1:5" ht="25.5">
      <c r="A72" s="40" t="s">
        <v>57</v>
      </c>
      <c r="E72" s="39" t="s">
        <v>310</v>
      </c>
    </row>
    <row r="73" spans="1:16" ht="12.75">
      <c r="A73" s="26" t="s">
        <v>50</v>
      </c>
      <c s="31" t="s">
        <v>145</v>
      </c>
      <c s="31" t="s">
        <v>180</v>
      </c>
      <c s="26" t="s">
        <v>63</v>
      </c>
      <c s="32" t="s">
        <v>181</v>
      </c>
      <c s="33" t="s">
        <v>114</v>
      </c>
      <c s="34">
        <v>574.615</v>
      </c>
      <c s="35">
        <v>0</v>
      </c>
      <c s="35">
        <f>ROUND(ROUND(H73,2)*ROUND(G73,3),2)</f>
      </c>
      <c r="O73">
        <f>(I73*21)/100</f>
      </c>
      <c t="s">
        <v>27</v>
      </c>
    </row>
    <row r="74" spans="1:5" ht="38.25">
      <c r="A74" s="36" t="s">
        <v>55</v>
      </c>
      <c r="E74" s="37" t="s">
        <v>182</v>
      </c>
    </row>
    <row r="75" spans="1:5" ht="25.5">
      <c r="A75" s="40" t="s">
        <v>57</v>
      </c>
      <c r="E75" s="39" t="s">
        <v>311</v>
      </c>
    </row>
    <row r="76" spans="1:16" ht="12.75">
      <c r="A76" s="26" t="s">
        <v>50</v>
      </c>
      <c s="31" t="s">
        <v>150</v>
      </c>
      <c s="31" t="s">
        <v>185</v>
      </c>
      <c s="26" t="s">
        <v>63</v>
      </c>
      <c s="32" t="s">
        <v>186</v>
      </c>
      <c s="33" t="s">
        <v>114</v>
      </c>
      <c s="34">
        <v>288.709</v>
      </c>
      <c s="35">
        <v>0</v>
      </c>
      <c s="35">
        <f>ROUND(ROUND(H76,2)*ROUND(G76,3),2)</f>
      </c>
      <c r="O76">
        <f>(I76*21)/100</f>
      </c>
      <c t="s">
        <v>27</v>
      </c>
    </row>
    <row r="77" spans="1:5" ht="25.5">
      <c r="A77" s="36" t="s">
        <v>55</v>
      </c>
      <c r="E77" s="37" t="s">
        <v>187</v>
      </c>
    </row>
    <row r="78" spans="1:5" ht="25.5">
      <c r="A78" s="40" t="s">
        <v>57</v>
      </c>
      <c r="E78" s="39" t="s">
        <v>312</v>
      </c>
    </row>
    <row r="79" spans="1:16" ht="12.75">
      <c r="A79" s="26" t="s">
        <v>50</v>
      </c>
      <c s="31" t="s">
        <v>154</v>
      </c>
      <c s="31" t="s">
        <v>190</v>
      </c>
      <c s="26" t="s">
        <v>63</v>
      </c>
      <c s="32" t="s">
        <v>191</v>
      </c>
      <c s="33" t="s">
        <v>114</v>
      </c>
      <c s="34">
        <v>294.315</v>
      </c>
      <c s="35">
        <v>0</v>
      </c>
      <c s="35">
        <f>ROUND(ROUND(H79,2)*ROUND(G79,3),2)</f>
      </c>
      <c r="O79">
        <f>(I79*21)/100</f>
      </c>
      <c t="s">
        <v>27</v>
      </c>
    </row>
    <row r="80" spans="1:5" ht="25.5">
      <c r="A80" s="36" t="s">
        <v>55</v>
      </c>
      <c r="E80" s="37" t="s">
        <v>192</v>
      </c>
    </row>
    <row r="81" spans="1:5" ht="25.5">
      <c r="A81" s="40" t="s">
        <v>57</v>
      </c>
      <c r="E81" s="39" t="s">
        <v>313</v>
      </c>
    </row>
    <row r="82" spans="1:16" ht="12.75">
      <c r="A82" s="26" t="s">
        <v>50</v>
      </c>
      <c s="31" t="s">
        <v>159</v>
      </c>
      <c s="31" t="s">
        <v>195</v>
      </c>
      <c s="26" t="s">
        <v>63</v>
      </c>
      <c s="32" t="s">
        <v>196</v>
      </c>
      <c s="33" t="s">
        <v>114</v>
      </c>
      <c s="34">
        <v>280.3</v>
      </c>
      <c s="35">
        <v>0</v>
      </c>
      <c s="35">
        <f>ROUND(ROUND(H82,2)*ROUND(G82,3),2)</f>
      </c>
      <c r="O82">
        <f>(I82*21)/100</f>
      </c>
      <c t="s">
        <v>27</v>
      </c>
    </row>
    <row r="83" spans="1:5" ht="12.75">
      <c r="A83" s="36" t="s">
        <v>55</v>
      </c>
      <c r="E83" s="37" t="s">
        <v>197</v>
      </c>
    </row>
    <row r="84" spans="1:5" ht="25.5">
      <c r="A84" s="40" t="s">
        <v>57</v>
      </c>
      <c r="E84" s="39" t="s">
        <v>314</v>
      </c>
    </row>
    <row r="85" spans="1:16" ht="12.75">
      <c r="A85" s="26" t="s">
        <v>50</v>
      </c>
      <c s="31" t="s">
        <v>164</v>
      </c>
      <c s="31" t="s">
        <v>200</v>
      </c>
      <c s="26" t="s">
        <v>63</v>
      </c>
      <c s="32" t="s">
        <v>201</v>
      </c>
      <c s="33" t="s">
        <v>114</v>
      </c>
      <c s="34">
        <v>280.3</v>
      </c>
      <c s="35">
        <v>0</v>
      </c>
      <c s="35">
        <f>ROUND(ROUND(H85,2)*ROUND(G85,3),2)</f>
      </c>
      <c r="O85">
        <f>(I85*21)/100</f>
      </c>
      <c t="s">
        <v>27</v>
      </c>
    </row>
    <row r="86" spans="1:5" ht="12.75">
      <c r="A86" s="36" t="s">
        <v>55</v>
      </c>
      <c r="E86" s="37" t="s">
        <v>202</v>
      </c>
    </row>
    <row r="87" spans="1:5" ht="25.5">
      <c r="A87" s="40" t="s">
        <v>57</v>
      </c>
      <c r="E87" s="39" t="s">
        <v>314</v>
      </c>
    </row>
    <row r="88" spans="1:16" ht="12.75">
      <c r="A88" s="26" t="s">
        <v>50</v>
      </c>
      <c s="31" t="s">
        <v>169</v>
      </c>
      <c s="31" t="s">
        <v>209</v>
      </c>
      <c s="26" t="s">
        <v>63</v>
      </c>
      <c s="32" t="s">
        <v>210</v>
      </c>
      <c s="33" t="s">
        <v>114</v>
      </c>
      <c s="34">
        <v>25</v>
      </c>
      <c s="35">
        <v>0</v>
      </c>
      <c s="35">
        <f>ROUND(ROUND(H88,2)*ROUND(G88,3),2)</f>
      </c>
      <c r="O88">
        <f>(I88*21)/100</f>
      </c>
      <c t="s">
        <v>27</v>
      </c>
    </row>
    <row r="89" spans="1:5" ht="12.75">
      <c r="A89" s="36" t="s">
        <v>55</v>
      </c>
      <c r="E89" s="37" t="s">
        <v>211</v>
      </c>
    </row>
    <row r="90" spans="1:5" ht="25.5">
      <c r="A90" s="38" t="s">
        <v>57</v>
      </c>
      <c r="E90" s="39" t="s">
        <v>315</v>
      </c>
    </row>
    <row r="91" spans="1:18" ht="12.75" customHeight="1">
      <c r="A91" s="6" t="s">
        <v>48</v>
      </c>
      <c s="6"/>
      <c s="42" t="s">
        <v>44</v>
      </c>
      <c s="6"/>
      <c s="29" t="s">
        <v>213</v>
      </c>
      <c s="6"/>
      <c s="6"/>
      <c s="6"/>
      <c s="43">
        <f>0+Q91</f>
      </c>
      <c r="O91">
        <f>0+R91</f>
      </c>
      <c r="Q91">
        <f>0+I92+I95+I98+I101+I104+I107+I110+I113+I116+I119+I122+I125</f>
      </c>
      <c>
        <f>0+O92+O95+O98+O101+O104+O107+O110+O113+O116+O119+O122+O125</f>
      </c>
    </row>
    <row r="92" spans="1:16" ht="25.5">
      <c r="A92" s="26" t="s">
        <v>50</v>
      </c>
      <c s="31" t="s">
        <v>174</v>
      </c>
      <c s="31" t="s">
        <v>219</v>
      </c>
      <c s="26" t="s">
        <v>63</v>
      </c>
      <c s="32" t="s">
        <v>220</v>
      </c>
      <c s="33" t="s">
        <v>142</v>
      </c>
      <c s="34">
        <v>3</v>
      </c>
      <c s="35">
        <v>0</v>
      </c>
      <c s="35">
        <f>ROUND(ROUND(H92,2)*ROUND(G92,3),2)</f>
      </c>
      <c r="O92">
        <f>(I92*21)/100</f>
      </c>
      <c t="s">
        <v>27</v>
      </c>
    </row>
    <row r="93" spans="1:5" ht="12.75">
      <c r="A93" s="36" t="s">
        <v>55</v>
      </c>
      <c r="E93" s="37" t="s">
        <v>63</v>
      </c>
    </row>
    <row r="94" spans="1:5" ht="63.75">
      <c r="A94" s="40" t="s">
        <v>57</v>
      </c>
      <c r="E94" s="39" t="s">
        <v>316</v>
      </c>
    </row>
    <row r="95" spans="1:16" ht="12.75">
      <c r="A95" s="26" t="s">
        <v>50</v>
      </c>
      <c s="31" t="s">
        <v>179</v>
      </c>
      <c s="31" t="s">
        <v>223</v>
      </c>
      <c s="26" t="s">
        <v>63</v>
      </c>
      <c s="32" t="s">
        <v>224</v>
      </c>
      <c s="33" t="s">
        <v>142</v>
      </c>
      <c s="34">
        <v>4</v>
      </c>
      <c s="35">
        <v>0</v>
      </c>
      <c s="35">
        <f>ROUND(ROUND(H95,2)*ROUND(G95,3),2)</f>
      </c>
      <c r="O95">
        <f>(I95*21)/100</f>
      </c>
      <c t="s">
        <v>27</v>
      </c>
    </row>
    <row r="96" spans="1:5" ht="12.75">
      <c r="A96" s="36" t="s">
        <v>55</v>
      </c>
      <c r="E96" s="37" t="s">
        <v>225</v>
      </c>
    </row>
    <row r="97" spans="1:5" ht="25.5">
      <c r="A97" s="40" t="s">
        <v>57</v>
      </c>
      <c r="E97" s="39" t="s">
        <v>317</v>
      </c>
    </row>
    <row r="98" spans="1:16" ht="12.75">
      <c r="A98" s="26" t="s">
        <v>50</v>
      </c>
      <c s="31" t="s">
        <v>184</v>
      </c>
      <c s="31" t="s">
        <v>228</v>
      </c>
      <c s="26" t="s">
        <v>63</v>
      </c>
      <c s="32" t="s">
        <v>229</v>
      </c>
      <c s="33" t="s">
        <v>114</v>
      </c>
      <c s="34">
        <v>6</v>
      </c>
      <c s="35">
        <v>0</v>
      </c>
      <c s="35">
        <f>ROUND(ROUND(H98,2)*ROUND(G98,3),2)</f>
      </c>
      <c r="O98">
        <f>(I98*21)/100</f>
      </c>
      <c t="s">
        <v>27</v>
      </c>
    </row>
    <row r="99" spans="1:5" ht="12.75">
      <c r="A99" s="36" t="s">
        <v>55</v>
      </c>
      <c r="E99" s="37" t="s">
        <v>63</v>
      </c>
    </row>
    <row r="100" spans="1:5" ht="25.5">
      <c r="A100" s="40" t="s">
        <v>57</v>
      </c>
      <c r="E100" s="39" t="s">
        <v>318</v>
      </c>
    </row>
    <row r="101" spans="1:16" ht="12.75">
      <c r="A101" s="26" t="s">
        <v>50</v>
      </c>
      <c s="31" t="s">
        <v>189</v>
      </c>
      <c s="31" t="s">
        <v>236</v>
      </c>
      <c s="26" t="s">
        <v>63</v>
      </c>
      <c s="32" t="s">
        <v>237</v>
      </c>
      <c s="33" t="s">
        <v>142</v>
      </c>
      <c s="34">
        <v>2</v>
      </c>
      <c s="35">
        <v>0</v>
      </c>
      <c s="35">
        <f>ROUND(ROUND(H101,2)*ROUND(G101,3),2)</f>
      </c>
      <c r="O101">
        <f>(I101*21)/100</f>
      </c>
      <c t="s">
        <v>27</v>
      </c>
    </row>
    <row r="102" spans="1:5" ht="25.5">
      <c r="A102" s="36" t="s">
        <v>55</v>
      </c>
      <c r="E102" s="37" t="s">
        <v>238</v>
      </c>
    </row>
    <row r="103" spans="1:5" ht="25.5">
      <c r="A103" s="40" t="s">
        <v>57</v>
      </c>
      <c r="E103" s="39" t="s">
        <v>319</v>
      </c>
    </row>
    <row r="104" spans="1:16" ht="25.5">
      <c r="A104" s="26" t="s">
        <v>50</v>
      </c>
      <c s="31" t="s">
        <v>194</v>
      </c>
      <c s="31" t="s">
        <v>241</v>
      </c>
      <c s="26" t="s">
        <v>63</v>
      </c>
      <c s="32" t="s">
        <v>242</v>
      </c>
      <c s="33" t="s">
        <v>142</v>
      </c>
      <c s="34">
        <v>2</v>
      </c>
      <c s="35">
        <v>0</v>
      </c>
      <c s="35">
        <f>ROUND(ROUND(H104,2)*ROUND(G104,3),2)</f>
      </c>
      <c r="O104">
        <f>(I104*21)/100</f>
      </c>
      <c t="s">
        <v>27</v>
      </c>
    </row>
    <row r="105" spans="1:5" ht="12.75">
      <c r="A105" s="36" t="s">
        <v>55</v>
      </c>
      <c r="E105" s="37" t="s">
        <v>63</v>
      </c>
    </row>
    <row r="106" spans="1:5" ht="25.5">
      <c r="A106" s="40" t="s">
        <v>57</v>
      </c>
      <c r="E106" s="39" t="s">
        <v>320</v>
      </c>
    </row>
    <row r="107" spans="1:16" ht="12.75">
      <c r="A107" s="26" t="s">
        <v>50</v>
      </c>
      <c s="31" t="s">
        <v>199</v>
      </c>
      <c s="31" t="s">
        <v>245</v>
      </c>
      <c s="26" t="s">
        <v>63</v>
      </c>
      <c s="32" t="s">
        <v>246</v>
      </c>
      <c s="33" t="s">
        <v>142</v>
      </c>
      <c s="34">
        <v>2</v>
      </c>
      <c s="35">
        <v>0</v>
      </c>
      <c s="35">
        <f>ROUND(ROUND(H107,2)*ROUND(G107,3),2)</f>
      </c>
      <c r="O107">
        <f>(I107*21)/100</f>
      </c>
      <c t="s">
        <v>27</v>
      </c>
    </row>
    <row r="108" spans="1:5" ht="12.75">
      <c r="A108" s="36" t="s">
        <v>55</v>
      </c>
      <c r="E108" s="37" t="s">
        <v>63</v>
      </c>
    </row>
    <row r="109" spans="1:5" ht="25.5">
      <c r="A109" s="40" t="s">
        <v>57</v>
      </c>
      <c r="E109" s="39" t="s">
        <v>321</v>
      </c>
    </row>
    <row r="110" spans="1:16" ht="25.5">
      <c r="A110" s="26" t="s">
        <v>50</v>
      </c>
      <c s="31" t="s">
        <v>203</v>
      </c>
      <c s="31" t="s">
        <v>249</v>
      </c>
      <c s="26" t="s">
        <v>63</v>
      </c>
      <c s="32" t="s">
        <v>250</v>
      </c>
      <c s="33" t="s">
        <v>114</v>
      </c>
      <c s="34">
        <v>43.167</v>
      </c>
      <c s="35">
        <v>0</v>
      </c>
      <c s="35">
        <f>ROUND(ROUND(H110,2)*ROUND(G110,3),2)</f>
      </c>
      <c r="O110">
        <f>(I110*21)/100</f>
      </c>
      <c t="s">
        <v>27</v>
      </c>
    </row>
    <row r="111" spans="1:5" ht="12.75">
      <c r="A111" s="36" t="s">
        <v>55</v>
      </c>
      <c r="E111" s="37" t="s">
        <v>251</v>
      </c>
    </row>
    <row r="112" spans="1:5" ht="76.5">
      <c r="A112" s="40" t="s">
        <v>57</v>
      </c>
      <c r="E112" s="39" t="s">
        <v>322</v>
      </c>
    </row>
    <row r="113" spans="1:16" ht="25.5">
      <c r="A113" s="26" t="s">
        <v>50</v>
      </c>
      <c s="31" t="s">
        <v>208</v>
      </c>
      <c s="31" t="s">
        <v>254</v>
      </c>
      <c s="26" t="s">
        <v>63</v>
      </c>
      <c s="32" t="s">
        <v>255</v>
      </c>
      <c s="33" t="s">
        <v>114</v>
      </c>
      <c s="34">
        <v>19.417</v>
      </c>
      <c s="35">
        <v>0</v>
      </c>
      <c s="35">
        <f>ROUND(ROUND(H113,2)*ROUND(G113,3),2)</f>
      </c>
      <c r="O113">
        <f>(I113*21)/100</f>
      </c>
      <c t="s">
        <v>27</v>
      </c>
    </row>
    <row r="114" spans="1:5" ht="12.75">
      <c r="A114" s="36" t="s">
        <v>55</v>
      </c>
      <c r="E114" s="37" t="s">
        <v>256</v>
      </c>
    </row>
    <row r="115" spans="1:5" ht="63.75">
      <c r="A115" s="40" t="s">
        <v>57</v>
      </c>
      <c r="E115" s="39" t="s">
        <v>323</v>
      </c>
    </row>
    <row r="116" spans="1:16" ht="12.75">
      <c r="A116" s="26" t="s">
        <v>50</v>
      </c>
      <c s="31" t="s">
        <v>214</v>
      </c>
      <c s="31" t="s">
        <v>259</v>
      </c>
      <c s="26" t="s">
        <v>63</v>
      </c>
      <c s="32" t="s">
        <v>260</v>
      </c>
      <c s="33" t="s">
        <v>114</v>
      </c>
      <c s="34">
        <v>23.75</v>
      </c>
      <c s="35">
        <v>0</v>
      </c>
      <c s="35">
        <f>ROUND(ROUND(H116,2)*ROUND(G116,3),2)</f>
      </c>
      <c r="O116">
        <f>(I116*21)/100</f>
      </c>
      <c t="s">
        <v>27</v>
      </c>
    </row>
    <row r="117" spans="1:5" ht="12.75">
      <c r="A117" s="36" t="s">
        <v>55</v>
      </c>
      <c r="E117" s="37" t="s">
        <v>256</v>
      </c>
    </row>
    <row r="118" spans="1:5" ht="25.5">
      <c r="A118" s="40" t="s">
        <v>57</v>
      </c>
      <c r="E118" s="39" t="s">
        <v>324</v>
      </c>
    </row>
    <row r="119" spans="1:16" ht="12.75">
      <c r="A119" s="26" t="s">
        <v>50</v>
      </c>
      <c s="31" t="s">
        <v>218</v>
      </c>
      <c s="31" t="s">
        <v>268</v>
      </c>
      <c s="26" t="s">
        <v>63</v>
      </c>
      <c s="32" t="s">
        <v>269</v>
      </c>
      <c s="33" t="s">
        <v>79</v>
      </c>
      <c s="34">
        <v>26.622</v>
      </c>
      <c s="35">
        <v>0</v>
      </c>
      <c s="35">
        <f>ROUND(ROUND(H119,2)*ROUND(G119,3),2)</f>
      </c>
      <c r="O119">
        <f>(I119*21)/100</f>
      </c>
      <c t="s">
        <v>27</v>
      </c>
    </row>
    <row r="120" spans="1:5" ht="25.5">
      <c r="A120" s="36" t="s">
        <v>55</v>
      </c>
      <c r="E120" s="37" t="s">
        <v>270</v>
      </c>
    </row>
    <row r="121" spans="1:5" ht="38.25">
      <c r="A121" s="40" t="s">
        <v>57</v>
      </c>
      <c r="E121" s="39" t="s">
        <v>325</v>
      </c>
    </row>
    <row r="122" spans="1:16" ht="12.75">
      <c r="A122" s="26" t="s">
        <v>50</v>
      </c>
      <c s="31" t="s">
        <v>222</v>
      </c>
      <c s="31" t="s">
        <v>278</v>
      </c>
      <c s="26" t="s">
        <v>63</v>
      </c>
      <c s="32" t="s">
        <v>279</v>
      </c>
      <c s="33" t="s">
        <v>79</v>
      </c>
      <c s="34">
        <v>6.5</v>
      </c>
      <c s="35">
        <v>0</v>
      </c>
      <c s="35">
        <f>ROUND(ROUND(H122,2)*ROUND(G122,3),2)</f>
      </c>
      <c r="O122">
        <f>(I122*21)/100</f>
      </c>
      <c t="s">
        <v>27</v>
      </c>
    </row>
    <row r="123" spans="1:5" ht="12.75">
      <c r="A123" s="36" t="s">
        <v>55</v>
      </c>
      <c r="E123" s="37" t="s">
        <v>63</v>
      </c>
    </row>
    <row r="124" spans="1:5" ht="25.5">
      <c r="A124" s="40" t="s">
        <v>57</v>
      </c>
      <c r="E124" s="39" t="s">
        <v>326</v>
      </c>
    </row>
    <row r="125" spans="1:16" ht="12.75">
      <c r="A125" s="26" t="s">
        <v>50</v>
      </c>
      <c s="31" t="s">
        <v>227</v>
      </c>
      <c s="31" t="s">
        <v>282</v>
      </c>
      <c s="26" t="s">
        <v>63</v>
      </c>
      <c s="32" t="s">
        <v>283</v>
      </c>
      <c s="33" t="s">
        <v>114</v>
      </c>
      <c s="34">
        <v>500</v>
      </c>
      <c s="35">
        <v>0</v>
      </c>
      <c s="35">
        <f>ROUND(ROUND(H125,2)*ROUND(G125,3),2)</f>
      </c>
      <c r="O125">
        <f>(I125*21)/100</f>
      </c>
      <c t="s">
        <v>27</v>
      </c>
    </row>
    <row r="126" spans="1:5" ht="12.75">
      <c r="A126" s="36" t="s">
        <v>55</v>
      </c>
      <c r="E126" s="37" t="s">
        <v>284</v>
      </c>
    </row>
    <row r="127" spans="1:5" ht="12.75">
      <c r="A127" s="38" t="s">
        <v>57</v>
      </c>
      <c r="E127" s="39" t="s">
        <v>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0+O9+O22+O62+O69+O103+O110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327</v>
      </c>
      <c s="44">
        <f>0+I9+I22+I62+I69+I103+I110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327</v>
      </c>
      <c s="6"/>
      <c s="18" t="s">
        <v>328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</f>
      </c>
      <c>
        <f>0+O10+O13+O16+O19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22.665</v>
      </c>
      <c s="35">
        <v>0</v>
      </c>
      <c s="35">
        <f>ROUND(ROUND(H10,2)*ROUND(G10,3),2)</f>
      </c>
      <c r="O10">
        <f>(I10*21)/100</f>
      </c>
      <c t="s">
        <v>27</v>
      </c>
    </row>
    <row r="11" spans="1:5" ht="12.75">
      <c r="A11" s="36" t="s">
        <v>55</v>
      </c>
      <c r="E11" s="37" t="s">
        <v>56</v>
      </c>
    </row>
    <row r="12" spans="1:5" ht="38.25">
      <c r="A12" s="40" t="s">
        <v>57</v>
      </c>
      <c r="E12" s="39" t="s">
        <v>330</v>
      </c>
    </row>
    <row r="13" spans="1:16" ht="12.75">
      <c r="A13" s="26" t="s">
        <v>50</v>
      </c>
      <c s="31" t="s">
        <v>27</v>
      </c>
      <c s="31" t="s">
        <v>51</v>
      </c>
      <c s="26" t="s">
        <v>59</v>
      </c>
      <c s="32" t="s">
        <v>53</v>
      </c>
      <c s="33" t="s">
        <v>54</v>
      </c>
      <c s="34">
        <v>487.62</v>
      </c>
      <c s="35">
        <v>0</v>
      </c>
      <c s="35">
        <f>ROUND(ROUND(H13,2)*ROUND(G13,3),2)</f>
      </c>
      <c r="O13">
        <f>(I13*21)/100</f>
      </c>
      <c t="s">
        <v>27</v>
      </c>
    </row>
    <row r="14" spans="1:5" ht="12.75">
      <c r="A14" s="36" t="s">
        <v>55</v>
      </c>
      <c r="E14" s="37" t="s">
        <v>60</v>
      </c>
    </row>
    <row r="15" spans="1:5" ht="12.75">
      <c r="A15" s="40" t="s">
        <v>57</v>
      </c>
      <c r="E15" s="39" t="s">
        <v>331</v>
      </c>
    </row>
    <row r="16" spans="1:16" ht="12.75">
      <c r="A16" s="26" t="s">
        <v>50</v>
      </c>
      <c s="31" t="s">
        <v>26</v>
      </c>
      <c s="31" t="s">
        <v>62</v>
      </c>
      <c s="26" t="s">
        <v>63</v>
      </c>
      <c s="32" t="s">
        <v>64</v>
      </c>
      <c s="33" t="s">
        <v>54</v>
      </c>
      <c s="34">
        <v>160.092</v>
      </c>
      <c s="35">
        <v>0</v>
      </c>
      <c s="35">
        <f>ROUND(ROUND(H16,2)*ROUND(G16,3),2)</f>
      </c>
      <c r="O16">
        <f>(I16*21)/100</f>
      </c>
      <c t="s">
        <v>27</v>
      </c>
    </row>
    <row r="17" spans="1:5" ht="12.75">
      <c r="A17" s="36" t="s">
        <v>55</v>
      </c>
      <c r="E17" s="37" t="s">
        <v>65</v>
      </c>
    </row>
    <row r="18" spans="1:5" ht="25.5">
      <c r="A18" s="40" t="s">
        <v>57</v>
      </c>
      <c r="E18" s="39" t="s">
        <v>332</v>
      </c>
    </row>
    <row r="19" spans="1:16" ht="12.75">
      <c r="A19" s="26" t="s">
        <v>50</v>
      </c>
      <c s="31" t="s">
        <v>37</v>
      </c>
      <c s="31" t="s">
        <v>67</v>
      </c>
      <c s="26" t="s">
        <v>63</v>
      </c>
      <c s="32" t="s">
        <v>68</v>
      </c>
      <c s="33" t="s">
        <v>69</v>
      </c>
      <c s="34">
        <v>1</v>
      </c>
      <c s="35">
        <v>0</v>
      </c>
      <c s="35">
        <f>ROUND(ROUND(H19,2)*ROUND(G19,3),2)</f>
      </c>
      <c r="O19">
        <f>(I19*21)/100</f>
      </c>
      <c t="s">
        <v>27</v>
      </c>
    </row>
    <row r="20" spans="1:5" ht="12.75">
      <c r="A20" s="36" t="s">
        <v>55</v>
      </c>
      <c r="E20" s="37" t="s">
        <v>290</v>
      </c>
    </row>
    <row r="21" spans="1:5" ht="12.75">
      <c r="A21" s="38" t="s">
        <v>57</v>
      </c>
      <c r="E21" s="39" t="s">
        <v>63</v>
      </c>
    </row>
    <row r="22" spans="1:18" ht="12.75" customHeight="1">
      <c r="A22" s="6" t="s">
        <v>48</v>
      </c>
      <c s="6"/>
      <c s="42" t="s">
        <v>33</v>
      </c>
      <c s="6"/>
      <c s="29" t="s">
        <v>71</v>
      </c>
      <c s="6"/>
      <c s="6"/>
      <c s="6"/>
      <c s="43">
        <f>0+Q22</f>
      </c>
      <c r="O22">
        <f>0+R22</f>
      </c>
      <c r="Q22">
        <f>0+I23+I26+I29+I32+I35+I38+I41+I44+I47+I50+I53+I56+I59</f>
      </c>
      <c>
        <f>0+O23+O26+O29+O32+O35+O38+O41+O44+O47+O50+O53+O56+O59</f>
      </c>
    </row>
    <row r="23" spans="1:16" ht="12.75">
      <c r="A23" s="26" t="s">
        <v>50</v>
      </c>
      <c s="31" t="s">
        <v>39</v>
      </c>
      <c s="31" t="s">
        <v>333</v>
      </c>
      <c s="26" t="s">
        <v>63</v>
      </c>
      <c s="32" t="s">
        <v>334</v>
      </c>
      <c s="33" t="s">
        <v>74</v>
      </c>
      <c s="34">
        <v>5.6</v>
      </c>
      <c s="35">
        <v>0</v>
      </c>
      <c s="35">
        <f>ROUND(ROUND(H23,2)*ROUND(G23,3),2)</f>
      </c>
      <c r="O23">
        <f>(I23*21)/100</f>
      </c>
      <c t="s">
        <v>27</v>
      </c>
    </row>
    <row r="24" spans="1:5" ht="25.5">
      <c r="A24" s="36" t="s">
        <v>55</v>
      </c>
      <c r="E24" s="37" t="s">
        <v>335</v>
      </c>
    </row>
    <row r="25" spans="1:5" ht="25.5">
      <c r="A25" s="40" t="s">
        <v>57</v>
      </c>
      <c r="E25" s="39" t="s">
        <v>336</v>
      </c>
    </row>
    <row r="26" spans="1:16" ht="25.5">
      <c r="A26" s="26" t="s">
        <v>50</v>
      </c>
      <c s="31" t="s">
        <v>41</v>
      </c>
      <c s="31" t="s">
        <v>72</v>
      </c>
      <c s="26" t="s">
        <v>63</v>
      </c>
      <c s="32" t="s">
        <v>73</v>
      </c>
      <c s="33" t="s">
        <v>74</v>
      </c>
      <c s="34">
        <v>232.2</v>
      </c>
      <c s="35">
        <v>0</v>
      </c>
      <c s="35">
        <f>ROUND(ROUND(H26,2)*ROUND(G26,3),2)</f>
      </c>
      <c r="O26">
        <f>(I26*21)/100</f>
      </c>
      <c t="s">
        <v>27</v>
      </c>
    </row>
    <row r="27" spans="1:5" ht="51">
      <c r="A27" s="36" t="s">
        <v>55</v>
      </c>
      <c r="E27" s="37" t="s">
        <v>75</v>
      </c>
    </row>
    <row r="28" spans="1:5" ht="89.25">
      <c r="A28" s="40" t="s">
        <v>57</v>
      </c>
      <c r="E28" s="39" t="s">
        <v>337</v>
      </c>
    </row>
    <row r="29" spans="1:16" ht="12.75">
      <c r="A29" s="26" t="s">
        <v>50</v>
      </c>
      <c s="31" t="s">
        <v>82</v>
      </c>
      <c s="31" t="s">
        <v>77</v>
      </c>
      <c s="26" t="s">
        <v>63</v>
      </c>
      <c s="32" t="s">
        <v>78</v>
      </c>
      <c s="33" t="s">
        <v>79</v>
      </c>
      <c s="34">
        <v>45</v>
      </c>
      <c s="35">
        <v>0</v>
      </c>
      <c s="35">
        <f>ROUND(ROUND(H29,2)*ROUND(G29,3),2)</f>
      </c>
      <c r="O29">
        <f>(I29*21)/100</f>
      </c>
      <c t="s">
        <v>27</v>
      </c>
    </row>
    <row r="30" spans="1:5" ht="12.75">
      <c r="A30" s="36" t="s">
        <v>55</v>
      </c>
      <c r="E30" s="37" t="s">
        <v>80</v>
      </c>
    </row>
    <row r="31" spans="1:5" ht="25.5">
      <c r="A31" s="40" t="s">
        <v>57</v>
      </c>
      <c r="E31" s="39" t="s">
        <v>338</v>
      </c>
    </row>
    <row r="32" spans="1:16" ht="12.75">
      <c r="A32" s="26" t="s">
        <v>50</v>
      </c>
      <c s="31" t="s">
        <v>87</v>
      </c>
      <c s="31" t="s">
        <v>83</v>
      </c>
      <c s="26" t="s">
        <v>63</v>
      </c>
      <c s="32" t="s">
        <v>84</v>
      </c>
      <c s="33" t="s">
        <v>74</v>
      </c>
      <c s="34">
        <v>110.972</v>
      </c>
      <c s="35">
        <v>0</v>
      </c>
      <c s="35">
        <f>ROUND(ROUND(H32,2)*ROUND(G32,3),2)</f>
      </c>
      <c r="O32">
        <f>(I32*21)/100</f>
      </c>
      <c t="s">
        <v>27</v>
      </c>
    </row>
    <row r="33" spans="1:5" ht="38.25">
      <c r="A33" s="36" t="s">
        <v>55</v>
      </c>
      <c r="E33" s="37" t="s">
        <v>85</v>
      </c>
    </row>
    <row r="34" spans="1:5" ht="76.5">
      <c r="A34" s="40" t="s">
        <v>57</v>
      </c>
      <c r="E34" s="39" t="s">
        <v>339</v>
      </c>
    </row>
    <row r="35" spans="1:16" ht="12.75">
      <c r="A35" s="26" t="s">
        <v>50</v>
      </c>
      <c s="31" t="s">
        <v>44</v>
      </c>
      <c s="31" t="s">
        <v>88</v>
      </c>
      <c s="26" t="s">
        <v>63</v>
      </c>
      <c s="32" t="s">
        <v>89</v>
      </c>
      <c s="33" t="s">
        <v>74</v>
      </c>
      <c s="34">
        <v>15</v>
      </c>
      <c s="35">
        <v>0</v>
      </c>
      <c s="35">
        <f>ROUND(ROUND(H35,2)*ROUND(G35,3),2)</f>
      </c>
      <c r="O35">
        <f>(I35*21)/100</f>
      </c>
      <c t="s">
        <v>27</v>
      </c>
    </row>
    <row r="36" spans="1:5" ht="12.75">
      <c r="A36" s="36" t="s">
        <v>55</v>
      </c>
      <c r="E36" s="37" t="s">
        <v>90</v>
      </c>
    </row>
    <row r="37" spans="1:5" ht="25.5">
      <c r="A37" s="40" t="s">
        <v>57</v>
      </c>
      <c r="E37" s="39" t="s">
        <v>340</v>
      </c>
    </row>
    <row r="38" spans="1:16" ht="12.75">
      <c r="A38" s="26" t="s">
        <v>50</v>
      </c>
      <c s="31" t="s">
        <v>46</v>
      </c>
      <c s="31" t="s">
        <v>92</v>
      </c>
      <c s="26" t="s">
        <v>63</v>
      </c>
      <c s="32" t="s">
        <v>93</v>
      </c>
      <c s="33" t="s">
        <v>74</v>
      </c>
      <c s="34">
        <v>88.94</v>
      </c>
      <c s="35">
        <v>0</v>
      </c>
      <c s="35">
        <f>ROUND(ROUND(H38,2)*ROUND(G38,3),2)</f>
      </c>
      <c r="O38">
        <f>(I38*21)/100</f>
      </c>
      <c t="s">
        <v>27</v>
      </c>
    </row>
    <row r="39" spans="1:5" ht="25.5">
      <c r="A39" s="36" t="s">
        <v>55</v>
      </c>
      <c r="E39" s="37" t="s">
        <v>94</v>
      </c>
    </row>
    <row r="40" spans="1:5" ht="25.5">
      <c r="A40" s="40" t="s">
        <v>57</v>
      </c>
      <c r="E40" s="39" t="s">
        <v>341</v>
      </c>
    </row>
    <row r="41" spans="1:16" ht="12.75">
      <c r="A41" s="26" t="s">
        <v>50</v>
      </c>
      <c s="31" t="s">
        <v>100</v>
      </c>
      <c s="31" t="s">
        <v>295</v>
      </c>
      <c s="26" t="s">
        <v>63</v>
      </c>
      <c s="32" t="s">
        <v>296</v>
      </c>
      <c s="33" t="s">
        <v>74</v>
      </c>
      <c s="34">
        <v>15</v>
      </c>
      <c s="35">
        <v>0</v>
      </c>
      <c s="35">
        <f>ROUND(ROUND(H41,2)*ROUND(G41,3),2)</f>
      </c>
      <c r="O41">
        <f>(I41*21)/100</f>
      </c>
      <c t="s">
        <v>27</v>
      </c>
    </row>
    <row r="42" spans="1:5" ht="12.75">
      <c r="A42" s="36" t="s">
        <v>55</v>
      </c>
      <c r="E42" s="37" t="s">
        <v>98</v>
      </c>
    </row>
    <row r="43" spans="1:5" ht="12.75">
      <c r="A43" s="40" t="s">
        <v>57</v>
      </c>
      <c r="E43" s="39" t="s">
        <v>342</v>
      </c>
    </row>
    <row r="44" spans="1:16" ht="12.75">
      <c r="A44" s="26" t="s">
        <v>50</v>
      </c>
      <c s="31" t="s">
        <v>104</v>
      </c>
      <c s="31" t="s">
        <v>101</v>
      </c>
      <c s="26" t="s">
        <v>63</v>
      </c>
      <c s="32" t="s">
        <v>102</v>
      </c>
      <c s="33" t="s">
        <v>74</v>
      </c>
      <c s="34">
        <v>95</v>
      </c>
      <c s="35">
        <v>0</v>
      </c>
      <c s="35">
        <f>ROUND(ROUND(H44,2)*ROUND(G44,3),2)</f>
      </c>
      <c r="O44">
        <f>(I44*21)/100</f>
      </c>
      <c t="s">
        <v>27</v>
      </c>
    </row>
    <row r="45" spans="1:5" ht="12.75">
      <c r="A45" s="36" t="s">
        <v>55</v>
      </c>
      <c r="E45" s="37" t="s">
        <v>63</v>
      </c>
    </row>
    <row r="46" spans="1:5" ht="38.25">
      <c r="A46" s="40" t="s">
        <v>57</v>
      </c>
      <c r="E46" s="39" t="s">
        <v>343</v>
      </c>
    </row>
    <row r="47" spans="1:16" ht="12.75">
      <c r="A47" s="26" t="s">
        <v>50</v>
      </c>
      <c s="31" t="s">
        <v>106</v>
      </c>
      <c s="31" t="s">
        <v>107</v>
      </c>
      <c s="26" t="s">
        <v>63</v>
      </c>
      <c s="32" t="s">
        <v>108</v>
      </c>
      <c s="33" t="s">
        <v>74</v>
      </c>
      <c s="34">
        <v>13.908</v>
      </c>
      <c s="35">
        <v>0</v>
      </c>
      <c s="35">
        <f>ROUND(ROUND(H47,2)*ROUND(G47,3),2)</f>
      </c>
      <c r="O47">
        <f>(I47*21)/100</f>
      </c>
      <c t="s">
        <v>27</v>
      </c>
    </row>
    <row r="48" spans="1:5" ht="12.75">
      <c r="A48" s="36" t="s">
        <v>55</v>
      </c>
      <c r="E48" s="37" t="s">
        <v>109</v>
      </c>
    </row>
    <row r="49" spans="1:5" ht="51">
      <c r="A49" s="40" t="s">
        <v>57</v>
      </c>
      <c r="E49" s="39" t="s">
        <v>344</v>
      </c>
    </row>
    <row r="50" spans="1:16" ht="12.75">
      <c r="A50" s="26" t="s">
        <v>50</v>
      </c>
      <c s="31" t="s">
        <v>111</v>
      </c>
      <c s="31" t="s">
        <v>112</v>
      </c>
      <c s="26" t="s">
        <v>63</v>
      </c>
      <c s="32" t="s">
        <v>113</v>
      </c>
      <c s="33" t="s">
        <v>114</v>
      </c>
      <c s="34">
        <v>544.82</v>
      </c>
      <c s="35">
        <v>0</v>
      </c>
      <c s="35">
        <f>ROUND(ROUND(H50,2)*ROUND(G50,3),2)</f>
      </c>
      <c r="O50">
        <f>(I50*21)/100</f>
      </c>
      <c t="s">
        <v>27</v>
      </c>
    </row>
    <row r="51" spans="1:5" ht="12.75">
      <c r="A51" s="36" t="s">
        <v>55</v>
      </c>
      <c r="E51" s="37" t="s">
        <v>115</v>
      </c>
    </row>
    <row r="52" spans="1:5" ht="63.75">
      <c r="A52" s="40" t="s">
        <v>57</v>
      </c>
      <c r="E52" s="39" t="s">
        <v>345</v>
      </c>
    </row>
    <row r="53" spans="1:16" ht="12.75">
      <c r="A53" s="26" t="s">
        <v>50</v>
      </c>
      <c s="31" t="s">
        <v>117</v>
      </c>
      <c s="31" t="s">
        <v>118</v>
      </c>
      <c s="26" t="s">
        <v>63</v>
      </c>
      <c s="32" t="s">
        <v>119</v>
      </c>
      <c s="33" t="s">
        <v>114</v>
      </c>
      <c s="34">
        <v>444.7</v>
      </c>
      <c s="35">
        <v>0</v>
      </c>
      <c s="35">
        <f>ROUND(ROUND(H53,2)*ROUND(G53,3),2)</f>
      </c>
      <c r="O53">
        <f>(I53*21)/100</f>
      </c>
      <c t="s">
        <v>27</v>
      </c>
    </row>
    <row r="54" spans="1:5" ht="12.75">
      <c r="A54" s="36" t="s">
        <v>55</v>
      </c>
      <c r="E54" s="37" t="s">
        <v>63</v>
      </c>
    </row>
    <row r="55" spans="1:5" ht="25.5">
      <c r="A55" s="40" t="s">
        <v>57</v>
      </c>
      <c r="E55" s="39" t="s">
        <v>346</v>
      </c>
    </row>
    <row r="56" spans="1:16" ht="12.75">
      <c r="A56" s="26" t="s">
        <v>50</v>
      </c>
      <c s="31" t="s">
        <v>121</v>
      </c>
      <c s="31" t="s">
        <v>126</v>
      </c>
      <c s="26" t="s">
        <v>63</v>
      </c>
      <c s="32" t="s">
        <v>127</v>
      </c>
      <c s="33" t="s">
        <v>114</v>
      </c>
      <c s="34">
        <v>444.7</v>
      </c>
      <c s="35">
        <v>0</v>
      </c>
      <c s="35">
        <f>ROUND(ROUND(H56,2)*ROUND(G56,3),2)</f>
      </c>
      <c r="O56">
        <f>(I56*21)/100</f>
      </c>
      <c t="s">
        <v>27</v>
      </c>
    </row>
    <row r="57" spans="1:5" ht="12.75">
      <c r="A57" s="36" t="s">
        <v>55</v>
      </c>
      <c r="E57" s="37" t="s">
        <v>128</v>
      </c>
    </row>
    <row r="58" spans="1:5" ht="25.5">
      <c r="A58" s="40" t="s">
        <v>57</v>
      </c>
      <c r="E58" s="39" t="s">
        <v>347</v>
      </c>
    </row>
    <row r="59" spans="1:16" ht="12.75">
      <c r="A59" s="26" t="s">
        <v>50</v>
      </c>
      <c s="31" t="s">
        <v>125</v>
      </c>
      <c s="31" t="s">
        <v>131</v>
      </c>
      <c s="26" t="s">
        <v>63</v>
      </c>
      <c s="32" t="s">
        <v>132</v>
      </c>
      <c s="33" t="s">
        <v>114</v>
      </c>
      <c s="34">
        <v>444.7</v>
      </c>
      <c s="35">
        <v>0</v>
      </c>
      <c s="35">
        <f>ROUND(ROUND(H59,2)*ROUND(G59,3),2)</f>
      </c>
      <c r="O59">
        <f>(I59*21)/100</f>
      </c>
      <c t="s">
        <v>27</v>
      </c>
    </row>
    <row r="60" spans="1:5" ht="12.75">
      <c r="A60" s="36" t="s">
        <v>55</v>
      </c>
      <c r="E60" s="37" t="s">
        <v>63</v>
      </c>
    </row>
    <row r="61" spans="1:5" ht="25.5">
      <c r="A61" s="38" t="s">
        <v>57</v>
      </c>
      <c r="E61" s="39" t="s">
        <v>348</v>
      </c>
    </row>
    <row r="62" spans="1:18" ht="12.75" customHeight="1">
      <c r="A62" s="6" t="s">
        <v>48</v>
      </c>
      <c s="6"/>
      <c s="42" t="s">
        <v>27</v>
      </c>
      <c s="6"/>
      <c s="29" t="s">
        <v>144</v>
      </c>
      <c s="6"/>
      <c s="6"/>
      <c s="6"/>
      <c s="43">
        <f>0+Q62</f>
      </c>
      <c r="O62">
        <f>0+R62</f>
      </c>
      <c r="Q62">
        <f>0+I63+I66</f>
      </c>
      <c>
        <f>0+O63+O66</f>
      </c>
    </row>
    <row r="63" spans="1:16" ht="12.75">
      <c r="A63" s="26" t="s">
        <v>50</v>
      </c>
      <c s="31" t="s">
        <v>130</v>
      </c>
      <c s="31" t="s">
        <v>146</v>
      </c>
      <c s="26" t="s">
        <v>63</v>
      </c>
      <c s="32" t="s">
        <v>147</v>
      </c>
      <c s="33" t="s">
        <v>114</v>
      </c>
      <c s="34">
        <v>534.82</v>
      </c>
      <c s="35">
        <v>0</v>
      </c>
      <c s="35">
        <f>ROUND(ROUND(H63,2)*ROUND(G63,3),2)</f>
      </c>
      <c r="O63">
        <f>(I63*21)/100</f>
      </c>
      <c t="s">
        <v>27</v>
      </c>
    </row>
    <row r="64" spans="1:5" ht="51">
      <c r="A64" s="36" t="s">
        <v>55</v>
      </c>
      <c r="E64" s="37" t="s">
        <v>148</v>
      </c>
    </row>
    <row r="65" spans="1:5" ht="25.5">
      <c r="A65" s="40" t="s">
        <v>57</v>
      </c>
      <c r="E65" s="39" t="s">
        <v>349</v>
      </c>
    </row>
    <row r="66" spans="1:16" ht="25.5">
      <c r="A66" s="26" t="s">
        <v>50</v>
      </c>
      <c s="31" t="s">
        <v>134</v>
      </c>
      <c s="31" t="s">
        <v>151</v>
      </c>
      <c s="26" t="s">
        <v>63</v>
      </c>
      <c s="32" t="s">
        <v>152</v>
      </c>
      <c s="33" t="s">
        <v>114</v>
      </c>
      <c s="34">
        <v>2139.28</v>
      </c>
      <c s="35">
        <v>0</v>
      </c>
      <c s="35">
        <f>ROUND(ROUND(H66,2)*ROUND(G66,3),2)</f>
      </c>
      <c r="O66">
        <f>(I66*21)/100</f>
      </c>
      <c t="s">
        <v>27</v>
      </c>
    </row>
    <row r="67" spans="1:5" ht="51">
      <c r="A67" s="36" t="s">
        <v>55</v>
      </c>
      <c r="E67" s="37" t="s">
        <v>148</v>
      </c>
    </row>
    <row r="68" spans="1:5" ht="25.5">
      <c r="A68" s="38" t="s">
        <v>57</v>
      </c>
      <c r="E68" s="39" t="s">
        <v>350</v>
      </c>
    </row>
    <row r="69" spans="1:18" ht="12.75" customHeight="1">
      <c r="A69" s="6" t="s">
        <v>48</v>
      </c>
      <c s="6"/>
      <c s="42" t="s">
        <v>39</v>
      </c>
      <c s="6"/>
      <c s="29" t="s">
        <v>158</v>
      </c>
      <c s="6"/>
      <c s="6"/>
      <c s="6"/>
      <c s="43">
        <f>0+Q69</f>
      </c>
      <c r="O69">
        <f>0+R69</f>
      </c>
      <c r="Q69">
        <f>0+I70+I73+I76+I79+I82+I85+I88+I91+I94+I97+I100</f>
      </c>
      <c>
        <f>0+O70+O73+O76+O79+O82+O85+O88+O91+O94+O97+O100</f>
      </c>
    </row>
    <row r="70" spans="1:16" ht="12.75">
      <c r="A70" s="26" t="s">
        <v>50</v>
      </c>
      <c s="31" t="s">
        <v>139</v>
      </c>
      <c s="31" t="s">
        <v>160</v>
      </c>
      <c s="26" t="s">
        <v>63</v>
      </c>
      <c s="32" t="s">
        <v>161</v>
      </c>
      <c s="33" t="s">
        <v>114</v>
      </c>
      <c s="34">
        <v>442.908</v>
      </c>
      <c s="35">
        <v>0</v>
      </c>
      <c s="35">
        <f>ROUND(ROUND(H70,2)*ROUND(G70,3),2)</f>
      </c>
      <c r="O70">
        <f>(I70*21)/100</f>
      </c>
      <c t="s">
        <v>27</v>
      </c>
    </row>
    <row r="71" spans="1:5" ht="25.5">
      <c r="A71" s="36" t="s">
        <v>55</v>
      </c>
      <c r="E71" s="37" t="s">
        <v>162</v>
      </c>
    </row>
    <row r="72" spans="1:5" ht="25.5">
      <c r="A72" s="40" t="s">
        <v>57</v>
      </c>
      <c r="E72" s="39" t="s">
        <v>351</v>
      </c>
    </row>
    <row r="73" spans="1:16" ht="25.5">
      <c r="A73" s="26" t="s">
        <v>50</v>
      </c>
      <c s="31" t="s">
        <v>145</v>
      </c>
      <c s="31" t="s">
        <v>165</v>
      </c>
      <c s="26" t="s">
        <v>63</v>
      </c>
      <c s="32" t="s">
        <v>166</v>
      </c>
      <c s="33" t="s">
        <v>114</v>
      </c>
      <c s="34">
        <v>42.7</v>
      </c>
      <c s="35">
        <v>0</v>
      </c>
      <c s="35">
        <f>ROUND(ROUND(H73,2)*ROUND(G73,3),2)</f>
      </c>
      <c r="O73">
        <f>(I73*21)/100</f>
      </c>
      <c t="s">
        <v>27</v>
      </c>
    </row>
    <row r="74" spans="1:5" ht="12.75">
      <c r="A74" s="36" t="s">
        <v>55</v>
      </c>
      <c r="E74" s="37" t="s">
        <v>167</v>
      </c>
    </row>
    <row r="75" spans="1:5" ht="25.5">
      <c r="A75" s="40" t="s">
        <v>57</v>
      </c>
      <c r="E75" s="39" t="s">
        <v>352</v>
      </c>
    </row>
    <row r="76" spans="1:16" ht="12.75">
      <c r="A76" s="26" t="s">
        <v>50</v>
      </c>
      <c s="31" t="s">
        <v>150</v>
      </c>
      <c s="31" t="s">
        <v>170</v>
      </c>
      <c s="26" t="s">
        <v>63</v>
      </c>
      <c s="32" t="s">
        <v>171</v>
      </c>
      <c s="33" t="s">
        <v>114</v>
      </c>
      <c s="34">
        <v>536.618</v>
      </c>
      <c s="35">
        <v>0</v>
      </c>
      <c s="35">
        <f>ROUND(ROUND(H76,2)*ROUND(G76,3),2)</f>
      </c>
      <c r="O76">
        <f>(I76*21)/100</f>
      </c>
      <c t="s">
        <v>27</v>
      </c>
    </row>
    <row r="77" spans="1:5" ht="38.25">
      <c r="A77" s="36" t="s">
        <v>55</v>
      </c>
      <c r="E77" s="37" t="s">
        <v>308</v>
      </c>
    </row>
    <row r="78" spans="1:5" ht="76.5">
      <c r="A78" s="40" t="s">
        <v>57</v>
      </c>
      <c r="E78" s="39" t="s">
        <v>353</v>
      </c>
    </row>
    <row r="79" spans="1:16" ht="12.75">
      <c r="A79" s="26" t="s">
        <v>50</v>
      </c>
      <c s="31" t="s">
        <v>154</v>
      </c>
      <c s="31" t="s">
        <v>175</v>
      </c>
      <c s="26" t="s">
        <v>63</v>
      </c>
      <c s="32" t="s">
        <v>176</v>
      </c>
      <c s="33" t="s">
        <v>114</v>
      </c>
      <c s="34">
        <v>434.706</v>
      </c>
      <c s="35">
        <v>0</v>
      </c>
      <c s="35">
        <f>ROUND(ROUND(H79,2)*ROUND(G79,3),2)</f>
      </c>
      <c r="O79">
        <f>(I79*21)/100</f>
      </c>
      <c t="s">
        <v>27</v>
      </c>
    </row>
    <row r="80" spans="1:5" ht="25.5">
      <c r="A80" s="36" t="s">
        <v>55</v>
      </c>
      <c r="E80" s="37" t="s">
        <v>177</v>
      </c>
    </row>
    <row r="81" spans="1:5" ht="25.5">
      <c r="A81" s="40" t="s">
        <v>57</v>
      </c>
      <c r="E81" s="39" t="s">
        <v>354</v>
      </c>
    </row>
    <row r="82" spans="1:16" ht="12.75">
      <c r="A82" s="26" t="s">
        <v>50</v>
      </c>
      <c s="31" t="s">
        <v>159</v>
      </c>
      <c s="31" t="s">
        <v>180</v>
      </c>
      <c s="26" t="s">
        <v>63</v>
      </c>
      <c s="32" t="s">
        <v>181</v>
      </c>
      <c s="33" t="s">
        <v>114</v>
      </c>
      <c s="34">
        <v>840.705</v>
      </c>
      <c s="35">
        <v>0</v>
      </c>
      <c s="35">
        <f>ROUND(ROUND(H82,2)*ROUND(G82,3),2)</f>
      </c>
      <c r="O82">
        <f>(I82*21)/100</f>
      </c>
      <c t="s">
        <v>27</v>
      </c>
    </row>
    <row r="83" spans="1:5" ht="38.25">
      <c r="A83" s="36" t="s">
        <v>55</v>
      </c>
      <c r="E83" s="37" t="s">
        <v>182</v>
      </c>
    </row>
    <row r="84" spans="1:5" ht="25.5">
      <c r="A84" s="40" t="s">
        <v>57</v>
      </c>
      <c r="E84" s="39" t="s">
        <v>355</v>
      </c>
    </row>
    <row r="85" spans="1:16" ht="12.75">
      <c r="A85" s="26" t="s">
        <v>50</v>
      </c>
      <c s="31" t="s">
        <v>164</v>
      </c>
      <c s="31" t="s">
        <v>185</v>
      </c>
      <c s="26" t="s">
        <v>63</v>
      </c>
      <c s="32" t="s">
        <v>186</v>
      </c>
      <c s="33" t="s">
        <v>114</v>
      </c>
      <c s="34">
        <v>422.403</v>
      </c>
      <c s="35">
        <v>0</v>
      </c>
      <c s="35">
        <f>ROUND(ROUND(H85,2)*ROUND(G85,3),2)</f>
      </c>
      <c r="O85">
        <f>(I85*21)/100</f>
      </c>
      <c t="s">
        <v>27</v>
      </c>
    </row>
    <row r="86" spans="1:5" ht="25.5">
      <c r="A86" s="36" t="s">
        <v>55</v>
      </c>
      <c r="E86" s="37" t="s">
        <v>187</v>
      </c>
    </row>
    <row r="87" spans="1:5" ht="25.5">
      <c r="A87" s="40" t="s">
        <v>57</v>
      </c>
      <c r="E87" s="39" t="s">
        <v>356</v>
      </c>
    </row>
    <row r="88" spans="1:16" ht="12.75">
      <c r="A88" s="26" t="s">
        <v>50</v>
      </c>
      <c s="31" t="s">
        <v>169</v>
      </c>
      <c s="31" t="s">
        <v>190</v>
      </c>
      <c s="26" t="s">
        <v>63</v>
      </c>
      <c s="32" t="s">
        <v>191</v>
      </c>
      <c s="33" t="s">
        <v>114</v>
      </c>
      <c s="34">
        <v>430.605</v>
      </c>
      <c s="35">
        <v>0</v>
      </c>
      <c s="35">
        <f>ROUND(ROUND(H88,2)*ROUND(G88,3),2)</f>
      </c>
      <c r="O88">
        <f>(I88*21)/100</f>
      </c>
      <c t="s">
        <v>27</v>
      </c>
    </row>
    <row r="89" spans="1:5" ht="25.5">
      <c r="A89" s="36" t="s">
        <v>55</v>
      </c>
      <c r="E89" s="37" t="s">
        <v>192</v>
      </c>
    </row>
    <row r="90" spans="1:5" ht="25.5">
      <c r="A90" s="40" t="s">
        <v>57</v>
      </c>
      <c r="E90" s="39" t="s">
        <v>357</v>
      </c>
    </row>
    <row r="91" spans="1:16" ht="12.75">
      <c r="A91" s="26" t="s">
        <v>50</v>
      </c>
      <c s="31" t="s">
        <v>174</v>
      </c>
      <c s="31" t="s">
        <v>195</v>
      </c>
      <c s="26" t="s">
        <v>63</v>
      </c>
      <c s="32" t="s">
        <v>196</v>
      </c>
      <c s="33" t="s">
        <v>114</v>
      </c>
      <c s="34">
        <v>410.1</v>
      </c>
      <c s="35">
        <v>0</v>
      </c>
      <c s="35">
        <f>ROUND(ROUND(H91,2)*ROUND(G91,3),2)</f>
      </c>
      <c r="O91">
        <f>(I91*21)/100</f>
      </c>
      <c t="s">
        <v>27</v>
      </c>
    </row>
    <row r="92" spans="1:5" ht="12.75">
      <c r="A92" s="36" t="s">
        <v>55</v>
      </c>
      <c r="E92" s="37" t="s">
        <v>197</v>
      </c>
    </row>
    <row r="93" spans="1:5" ht="25.5">
      <c r="A93" s="40" t="s">
        <v>57</v>
      </c>
      <c r="E93" s="39" t="s">
        <v>358</v>
      </c>
    </row>
    <row r="94" spans="1:16" ht="12.75">
      <c r="A94" s="26" t="s">
        <v>50</v>
      </c>
      <c s="31" t="s">
        <v>179</v>
      </c>
      <c s="31" t="s">
        <v>200</v>
      </c>
      <c s="26" t="s">
        <v>63</v>
      </c>
      <c s="32" t="s">
        <v>201</v>
      </c>
      <c s="33" t="s">
        <v>114</v>
      </c>
      <c s="34">
        <v>410.1</v>
      </c>
      <c s="35">
        <v>0</v>
      </c>
      <c s="35">
        <f>ROUND(ROUND(H94,2)*ROUND(G94,3),2)</f>
      </c>
      <c r="O94">
        <f>(I94*21)/100</f>
      </c>
      <c t="s">
        <v>27</v>
      </c>
    </row>
    <row r="95" spans="1:5" ht="12.75">
      <c r="A95" s="36" t="s">
        <v>55</v>
      </c>
      <c r="E95" s="37" t="s">
        <v>202</v>
      </c>
    </row>
    <row r="96" spans="1:5" ht="25.5">
      <c r="A96" s="40" t="s">
        <v>57</v>
      </c>
      <c r="E96" s="39" t="s">
        <v>358</v>
      </c>
    </row>
    <row r="97" spans="1:16" ht="12.75">
      <c r="A97" s="26" t="s">
        <v>50</v>
      </c>
      <c s="31" t="s">
        <v>184</v>
      </c>
      <c s="31" t="s">
        <v>209</v>
      </c>
      <c s="26" t="s">
        <v>63</v>
      </c>
      <c s="32" t="s">
        <v>210</v>
      </c>
      <c s="33" t="s">
        <v>114</v>
      </c>
      <c s="34">
        <v>42.7</v>
      </c>
      <c s="35">
        <v>0</v>
      </c>
      <c s="35">
        <f>ROUND(ROUND(H97,2)*ROUND(G97,3),2)</f>
      </c>
      <c r="O97">
        <f>(I97*21)/100</f>
      </c>
      <c t="s">
        <v>27</v>
      </c>
    </row>
    <row r="98" spans="1:5" ht="12.75">
      <c r="A98" s="36" t="s">
        <v>55</v>
      </c>
      <c r="E98" s="37" t="s">
        <v>211</v>
      </c>
    </row>
    <row r="99" spans="1:5" ht="25.5">
      <c r="A99" s="40" t="s">
        <v>57</v>
      </c>
      <c r="E99" s="39" t="s">
        <v>359</v>
      </c>
    </row>
    <row r="100" spans="1:16" ht="12.75">
      <c r="A100" s="26" t="s">
        <v>50</v>
      </c>
      <c s="31" t="s">
        <v>189</v>
      </c>
      <c s="31" t="s">
        <v>360</v>
      </c>
      <c s="26" t="s">
        <v>63</v>
      </c>
      <c s="32" t="s">
        <v>361</v>
      </c>
      <c s="33" t="s">
        <v>114</v>
      </c>
      <c s="34">
        <v>10</v>
      </c>
      <c s="35">
        <v>0</v>
      </c>
      <c s="35">
        <f>ROUND(ROUND(H100,2)*ROUND(G100,3),2)</f>
      </c>
      <c r="O100">
        <f>(I100*21)/100</f>
      </c>
      <c t="s">
        <v>27</v>
      </c>
    </row>
    <row r="101" spans="1:5" ht="12.75">
      <c r="A101" s="36" t="s">
        <v>55</v>
      </c>
      <c r="E101" s="37" t="s">
        <v>63</v>
      </c>
    </row>
    <row r="102" spans="1:5" ht="25.5">
      <c r="A102" s="38" t="s">
        <v>57</v>
      </c>
      <c r="E102" s="39" t="s">
        <v>362</v>
      </c>
    </row>
    <row r="103" spans="1:18" ht="12.75" customHeight="1">
      <c r="A103" s="6" t="s">
        <v>48</v>
      </c>
      <c s="6"/>
      <c s="42" t="s">
        <v>87</v>
      </c>
      <c s="6"/>
      <c s="29" t="s">
        <v>363</v>
      </c>
      <c s="6"/>
      <c s="6"/>
      <c s="6"/>
      <c s="43">
        <f>0+Q103</f>
      </c>
      <c r="O103">
        <f>0+R103</f>
      </c>
      <c r="Q103">
        <f>0+I104+I107</f>
      </c>
      <c>
        <f>0+O104+O107</f>
      </c>
    </row>
    <row r="104" spans="1:16" ht="12.75">
      <c r="A104" s="26" t="s">
        <v>50</v>
      </c>
      <c s="31" t="s">
        <v>194</v>
      </c>
      <c s="31" t="s">
        <v>364</v>
      </c>
      <c s="26" t="s">
        <v>63</v>
      </c>
      <c s="32" t="s">
        <v>365</v>
      </c>
      <c s="33" t="s">
        <v>79</v>
      </c>
      <c s="34">
        <v>12</v>
      </c>
      <c s="35">
        <v>0</v>
      </c>
      <c s="35">
        <f>ROUND(ROUND(H104,2)*ROUND(G104,3),2)</f>
      </c>
      <c r="O104">
        <f>(I104*21)/100</f>
      </c>
      <c t="s">
        <v>27</v>
      </c>
    </row>
    <row r="105" spans="1:5" ht="12.75">
      <c r="A105" s="36" t="s">
        <v>55</v>
      </c>
      <c r="E105" s="37" t="s">
        <v>63</v>
      </c>
    </row>
    <row r="106" spans="1:5" ht="38.25">
      <c r="A106" s="40" t="s">
        <v>57</v>
      </c>
      <c r="E106" s="39" t="s">
        <v>366</v>
      </c>
    </row>
    <row r="107" spans="1:16" ht="12.75">
      <c r="A107" s="26" t="s">
        <v>50</v>
      </c>
      <c s="31" t="s">
        <v>199</v>
      </c>
      <c s="31" t="s">
        <v>367</v>
      </c>
      <c s="26" t="s">
        <v>63</v>
      </c>
      <c s="32" t="s">
        <v>368</v>
      </c>
      <c s="33" t="s">
        <v>79</v>
      </c>
      <c s="34">
        <v>12</v>
      </c>
      <c s="35">
        <v>0</v>
      </c>
      <c s="35">
        <f>ROUND(ROUND(H107,2)*ROUND(G107,3),2)</f>
      </c>
      <c r="O107">
        <f>(I107*21)/100</f>
      </c>
      <c t="s">
        <v>27</v>
      </c>
    </row>
    <row r="108" spans="1:5" ht="12.75">
      <c r="A108" s="36" t="s">
        <v>55</v>
      </c>
      <c r="E108" s="37" t="s">
        <v>63</v>
      </c>
    </row>
    <row r="109" spans="1:5" ht="25.5">
      <c r="A109" s="38" t="s">
        <v>57</v>
      </c>
      <c r="E109" s="39" t="s">
        <v>369</v>
      </c>
    </row>
    <row r="110" spans="1:18" ht="12.75" customHeight="1">
      <c r="A110" s="6" t="s">
        <v>48</v>
      </c>
      <c s="6"/>
      <c s="42" t="s">
        <v>44</v>
      </c>
      <c s="6"/>
      <c s="29" t="s">
        <v>213</v>
      </c>
      <c s="6"/>
      <c s="6"/>
      <c s="6"/>
      <c s="43">
        <f>0+Q110</f>
      </c>
      <c r="O110">
        <f>0+R110</f>
      </c>
      <c r="Q110">
        <f>0+I111+I114+I117+I120+I123+I126+I129+I132+I135+I138+I141+I144+I147</f>
      </c>
      <c>
        <f>0+O111+O114+O117+O120+O123+O126+O129+O132+O135+O138+O141+O144+O147</f>
      </c>
    </row>
    <row r="111" spans="1:16" ht="25.5">
      <c r="A111" s="26" t="s">
        <v>50</v>
      </c>
      <c s="31" t="s">
        <v>203</v>
      </c>
      <c s="31" t="s">
        <v>219</v>
      </c>
      <c s="26" t="s">
        <v>63</v>
      </c>
      <c s="32" t="s">
        <v>220</v>
      </c>
      <c s="33" t="s">
        <v>142</v>
      </c>
      <c s="34">
        <v>3</v>
      </c>
      <c s="35">
        <v>0</v>
      </c>
      <c s="35">
        <f>ROUND(ROUND(H111,2)*ROUND(G111,3),2)</f>
      </c>
      <c r="O111">
        <f>(I111*21)/100</f>
      </c>
      <c t="s">
        <v>27</v>
      </c>
    </row>
    <row r="112" spans="1:5" ht="12.75">
      <c r="A112" s="36" t="s">
        <v>55</v>
      </c>
      <c r="E112" s="37" t="s">
        <v>63</v>
      </c>
    </row>
    <row r="113" spans="1:5" ht="63.75">
      <c r="A113" s="40" t="s">
        <v>57</v>
      </c>
      <c r="E113" s="39" t="s">
        <v>316</v>
      </c>
    </row>
    <row r="114" spans="1:16" ht="12.75">
      <c r="A114" s="26" t="s">
        <v>50</v>
      </c>
      <c s="31" t="s">
        <v>208</v>
      </c>
      <c s="31" t="s">
        <v>223</v>
      </c>
      <c s="26" t="s">
        <v>63</v>
      </c>
      <c s="32" t="s">
        <v>224</v>
      </c>
      <c s="33" t="s">
        <v>142</v>
      </c>
      <c s="34">
        <v>7</v>
      </c>
      <c s="35">
        <v>0</v>
      </c>
      <c s="35">
        <f>ROUND(ROUND(H114,2)*ROUND(G114,3),2)</f>
      </c>
      <c r="O114">
        <f>(I114*21)/100</f>
      </c>
      <c t="s">
        <v>27</v>
      </c>
    </row>
    <row r="115" spans="1:5" ht="12.75">
      <c r="A115" s="36" t="s">
        <v>55</v>
      </c>
      <c r="E115" s="37" t="s">
        <v>225</v>
      </c>
    </row>
    <row r="116" spans="1:5" ht="25.5">
      <c r="A116" s="40" t="s">
        <v>57</v>
      </c>
      <c r="E116" s="39" t="s">
        <v>370</v>
      </c>
    </row>
    <row r="117" spans="1:16" ht="12.75">
      <c r="A117" s="26" t="s">
        <v>50</v>
      </c>
      <c s="31" t="s">
        <v>214</v>
      </c>
      <c s="31" t="s">
        <v>228</v>
      </c>
      <c s="26" t="s">
        <v>63</v>
      </c>
      <c s="32" t="s">
        <v>229</v>
      </c>
      <c s="33" t="s">
        <v>114</v>
      </c>
      <c s="34">
        <v>6</v>
      </c>
      <c s="35">
        <v>0</v>
      </c>
      <c s="35">
        <f>ROUND(ROUND(H117,2)*ROUND(G117,3),2)</f>
      </c>
      <c r="O117">
        <f>(I117*21)/100</f>
      </c>
      <c t="s">
        <v>27</v>
      </c>
    </row>
    <row r="118" spans="1:5" ht="12.75">
      <c r="A118" s="36" t="s">
        <v>55</v>
      </c>
      <c r="E118" s="37" t="s">
        <v>63</v>
      </c>
    </row>
    <row r="119" spans="1:5" ht="25.5">
      <c r="A119" s="40" t="s">
        <v>57</v>
      </c>
      <c r="E119" s="39" t="s">
        <v>318</v>
      </c>
    </row>
    <row r="120" spans="1:16" ht="12.75">
      <c r="A120" s="26" t="s">
        <v>50</v>
      </c>
      <c s="31" t="s">
        <v>218</v>
      </c>
      <c s="31" t="s">
        <v>236</v>
      </c>
      <c s="26" t="s">
        <v>63</v>
      </c>
      <c s="32" t="s">
        <v>237</v>
      </c>
      <c s="33" t="s">
        <v>142</v>
      </c>
      <c s="34">
        <v>2</v>
      </c>
      <c s="35">
        <v>0</v>
      </c>
      <c s="35">
        <f>ROUND(ROUND(H120,2)*ROUND(G120,3),2)</f>
      </c>
      <c r="O120">
        <f>(I120*21)/100</f>
      </c>
      <c t="s">
        <v>27</v>
      </c>
    </row>
    <row r="121" spans="1:5" ht="25.5">
      <c r="A121" s="36" t="s">
        <v>55</v>
      </c>
      <c r="E121" s="37" t="s">
        <v>238</v>
      </c>
    </row>
    <row r="122" spans="1:5" ht="25.5">
      <c r="A122" s="40" t="s">
        <v>57</v>
      </c>
      <c r="E122" s="39" t="s">
        <v>319</v>
      </c>
    </row>
    <row r="123" spans="1:16" ht="25.5">
      <c r="A123" s="26" t="s">
        <v>50</v>
      </c>
      <c s="31" t="s">
        <v>222</v>
      </c>
      <c s="31" t="s">
        <v>241</v>
      </c>
      <c s="26" t="s">
        <v>63</v>
      </c>
      <c s="32" t="s">
        <v>242</v>
      </c>
      <c s="33" t="s">
        <v>142</v>
      </c>
      <c s="34">
        <v>2</v>
      </c>
      <c s="35">
        <v>0</v>
      </c>
      <c s="35">
        <f>ROUND(ROUND(H123,2)*ROUND(G123,3),2)</f>
      </c>
      <c r="O123">
        <f>(I123*21)/100</f>
      </c>
      <c t="s">
        <v>27</v>
      </c>
    </row>
    <row r="124" spans="1:5" ht="12.75">
      <c r="A124" s="36" t="s">
        <v>55</v>
      </c>
      <c r="E124" s="37" t="s">
        <v>63</v>
      </c>
    </row>
    <row r="125" spans="1:5" ht="25.5">
      <c r="A125" s="40" t="s">
        <v>57</v>
      </c>
      <c r="E125" s="39" t="s">
        <v>320</v>
      </c>
    </row>
    <row r="126" spans="1:16" ht="12.75">
      <c r="A126" s="26" t="s">
        <v>50</v>
      </c>
      <c s="31" t="s">
        <v>227</v>
      </c>
      <c s="31" t="s">
        <v>245</v>
      </c>
      <c s="26" t="s">
        <v>63</v>
      </c>
      <c s="32" t="s">
        <v>246</v>
      </c>
      <c s="33" t="s">
        <v>142</v>
      </c>
      <c s="34">
        <v>2</v>
      </c>
      <c s="35">
        <v>0</v>
      </c>
      <c s="35">
        <f>ROUND(ROUND(H126,2)*ROUND(G126,3),2)</f>
      </c>
      <c r="O126">
        <f>(I126*21)/100</f>
      </c>
      <c t="s">
        <v>27</v>
      </c>
    </row>
    <row r="127" spans="1:5" ht="12.75">
      <c r="A127" s="36" t="s">
        <v>55</v>
      </c>
      <c r="E127" s="37" t="s">
        <v>63</v>
      </c>
    </row>
    <row r="128" spans="1:5" ht="25.5">
      <c r="A128" s="40" t="s">
        <v>57</v>
      </c>
      <c r="E128" s="39" t="s">
        <v>321</v>
      </c>
    </row>
    <row r="129" spans="1:16" ht="25.5">
      <c r="A129" s="26" t="s">
        <v>50</v>
      </c>
      <c s="31" t="s">
        <v>231</v>
      </c>
      <c s="31" t="s">
        <v>249</v>
      </c>
      <c s="26" t="s">
        <v>63</v>
      </c>
      <c s="32" t="s">
        <v>250</v>
      </c>
      <c s="33" t="s">
        <v>114</v>
      </c>
      <c s="34">
        <v>63.092</v>
      </c>
      <c s="35">
        <v>0</v>
      </c>
      <c s="35">
        <f>ROUND(ROUND(H129,2)*ROUND(G129,3),2)</f>
      </c>
      <c r="O129">
        <f>(I129*21)/100</f>
      </c>
      <c t="s">
        <v>27</v>
      </c>
    </row>
    <row r="130" spans="1:5" ht="12.75">
      <c r="A130" s="36" t="s">
        <v>55</v>
      </c>
      <c r="E130" s="37" t="s">
        <v>251</v>
      </c>
    </row>
    <row r="131" spans="1:5" ht="89.25">
      <c r="A131" s="40" t="s">
        <v>57</v>
      </c>
      <c r="E131" s="39" t="s">
        <v>371</v>
      </c>
    </row>
    <row r="132" spans="1:16" ht="25.5">
      <c r="A132" s="26" t="s">
        <v>50</v>
      </c>
      <c s="31" t="s">
        <v>235</v>
      </c>
      <c s="31" t="s">
        <v>254</v>
      </c>
      <c s="26" t="s">
        <v>63</v>
      </c>
      <c s="32" t="s">
        <v>255</v>
      </c>
      <c s="33" t="s">
        <v>114</v>
      </c>
      <c s="34">
        <v>37.092</v>
      </c>
      <c s="35">
        <v>0</v>
      </c>
      <c s="35">
        <f>ROUND(ROUND(H132,2)*ROUND(G132,3),2)</f>
      </c>
      <c r="O132">
        <f>(I132*21)/100</f>
      </c>
      <c t="s">
        <v>27</v>
      </c>
    </row>
    <row r="133" spans="1:5" ht="12.75">
      <c r="A133" s="36" t="s">
        <v>55</v>
      </c>
      <c r="E133" s="37" t="s">
        <v>256</v>
      </c>
    </row>
    <row r="134" spans="1:5" ht="76.5">
      <c r="A134" s="40" t="s">
        <v>57</v>
      </c>
      <c r="E134" s="39" t="s">
        <v>372</v>
      </c>
    </row>
    <row r="135" spans="1:16" ht="12.75">
      <c r="A135" s="26" t="s">
        <v>50</v>
      </c>
      <c s="31" t="s">
        <v>240</v>
      </c>
      <c s="31" t="s">
        <v>259</v>
      </c>
      <c s="26" t="s">
        <v>63</v>
      </c>
      <c s="32" t="s">
        <v>260</v>
      </c>
      <c s="33" t="s">
        <v>114</v>
      </c>
      <c s="34">
        <v>26</v>
      </c>
      <c s="35">
        <v>0</v>
      </c>
      <c s="35">
        <f>ROUND(ROUND(H135,2)*ROUND(G135,3),2)</f>
      </c>
      <c r="O135">
        <f>(I135*21)/100</f>
      </c>
      <c t="s">
        <v>27</v>
      </c>
    </row>
    <row r="136" spans="1:5" ht="12.75">
      <c r="A136" s="36" t="s">
        <v>55</v>
      </c>
      <c r="E136" s="37" t="s">
        <v>256</v>
      </c>
    </row>
    <row r="137" spans="1:5" ht="25.5">
      <c r="A137" s="40" t="s">
        <v>57</v>
      </c>
      <c r="E137" s="39" t="s">
        <v>373</v>
      </c>
    </row>
    <row r="138" spans="1:16" ht="12.75">
      <c r="A138" s="26" t="s">
        <v>50</v>
      </c>
      <c s="31" t="s">
        <v>244</v>
      </c>
      <c s="31" t="s">
        <v>268</v>
      </c>
      <c s="26" t="s">
        <v>63</v>
      </c>
      <c s="32" t="s">
        <v>269</v>
      </c>
      <c s="33" t="s">
        <v>79</v>
      </c>
      <c s="34">
        <v>33.456</v>
      </c>
      <c s="35">
        <v>0</v>
      </c>
      <c s="35">
        <f>ROUND(ROUND(H138,2)*ROUND(G138,3),2)</f>
      </c>
      <c r="O138">
        <f>(I138*21)/100</f>
      </c>
      <c t="s">
        <v>27</v>
      </c>
    </row>
    <row r="139" spans="1:5" ht="25.5">
      <c r="A139" s="36" t="s">
        <v>55</v>
      </c>
      <c r="E139" s="37" t="s">
        <v>270</v>
      </c>
    </row>
    <row r="140" spans="1:5" ht="38.25">
      <c r="A140" s="40" t="s">
        <v>57</v>
      </c>
      <c r="E140" s="39" t="s">
        <v>374</v>
      </c>
    </row>
    <row r="141" spans="1:16" ht="12.75">
      <c r="A141" s="26" t="s">
        <v>50</v>
      </c>
      <c s="31" t="s">
        <v>248</v>
      </c>
      <c s="31" t="s">
        <v>278</v>
      </c>
      <c s="26" t="s">
        <v>63</v>
      </c>
      <c s="32" t="s">
        <v>279</v>
      </c>
      <c s="33" t="s">
        <v>79</v>
      </c>
      <c s="34">
        <v>9.4</v>
      </c>
      <c s="35">
        <v>0</v>
      </c>
      <c s="35">
        <f>ROUND(ROUND(H141,2)*ROUND(G141,3),2)</f>
      </c>
      <c r="O141">
        <f>(I141*21)/100</f>
      </c>
      <c t="s">
        <v>27</v>
      </c>
    </row>
    <row r="142" spans="1:5" ht="12.75">
      <c r="A142" s="36" t="s">
        <v>55</v>
      </c>
      <c r="E142" s="37" t="s">
        <v>63</v>
      </c>
    </row>
    <row r="143" spans="1:5" ht="25.5">
      <c r="A143" s="40" t="s">
        <v>57</v>
      </c>
      <c r="E143" s="39" t="s">
        <v>375</v>
      </c>
    </row>
    <row r="144" spans="1:16" ht="12.75">
      <c r="A144" s="26" t="s">
        <v>50</v>
      </c>
      <c s="31" t="s">
        <v>253</v>
      </c>
      <c s="31" t="s">
        <v>376</v>
      </c>
      <c s="26" t="s">
        <v>63</v>
      </c>
      <c s="32" t="s">
        <v>377</v>
      </c>
      <c s="33" t="s">
        <v>79</v>
      </c>
      <c s="34">
        <v>12</v>
      </c>
      <c s="35">
        <v>0</v>
      </c>
      <c s="35">
        <f>ROUND(ROUND(H144,2)*ROUND(G144,3),2)</f>
      </c>
      <c r="O144">
        <f>(I144*21)/100</f>
      </c>
      <c t="s">
        <v>27</v>
      </c>
    </row>
    <row r="145" spans="1:5" ht="12.75">
      <c r="A145" s="36" t="s">
        <v>55</v>
      </c>
      <c r="E145" s="37" t="s">
        <v>63</v>
      </c>
    </row>
    <row r="146" spans="1:5" ht="25.5">
      <c r="A146" s="40" t="s">
        <v>57</v>
      </c>
      <c r="E146" s="39" t="s">
        <v>378</v>
      </c>
    </row>
    <row r="147" spans="1:16" ht="12.75">
      <c r="A147" s="26" t="s">
        <v>50</v>
      </c>
      <c s="31" t="s">
        <v>258</v>
      </c>
      <c s="31" t="s">
        <v>282</v>
      </c>
      <c s="26" t="s">
        <v>63</v>
      </c>
      <c s="32" t="s">
        <v>283</v>
      </c>
      <c s="33" t="s">
        <v>114</v>
      </c>
      <c s="34">
        <v>500</v>
      </c>
      <c s="35">
        <v>0</v>
      </c>
      <c s="35">
        <f>ROUND(ROUND(H147,2)*ROUND(G147,3),2)</f>
      </c>
      <c r="O147">
        <f>(I147*21)/100</f>
      </c>
      <c t="s">
        <v>27</v>
      </c>
    </row>
    <row r="148" spans="1:5" ht="12.75">
      <c r="A148" s="36" t="s">
        <v>55</v>
      </c>
      <c r="E148" s="37" t="s">
        <v>284</v>
      </c>
    </row>
    <row r="149" spans="1:5" ht="12.75">
      <c r="A149" s="38" t="s">
        <v>57</v>
      </c>
      <c r="E149" s="39" t="s">
        <v>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0+O9+O13+O17+O33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4">
        <f>0+I9+I13+I17+I33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379</v>
      </c>
      <c s="6"/>
      <c s="18" t="s">
        <v>380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382</v>
      </c>
      <c s="26" t="s">
        <v>383</v>
      </c>
      <c s="32" t="s">
        <v>384</v>
      </c>
      <c s="33" t="s">
        <v>69</v>
      </c>
      <c s="34">
        <v>1</v>
      </c>
      <c s="35">
        <v>0</v>
      </c>
      <c s="35">
        <f>ROUND(ROUND(H10,2)*ROUND(G10,3),2)</f>
      </c>
      <c r="O10">
        <f>(I10*21)/100</f>
      </c>
      <c t="s">
        <v>27</v>
      </c>
    </row>
    <row r="11" spans="1:5" ht="38.25">
      <c r="A11" s="36" t="s">
        <v>55</v>
      </c>
      <c r="E11" s="37" t="s">
        <v>385</v>
      </c>
    </row>
    <row r="12" spans="1:5" ht="12.75">
      <c r="A12" s="38" t="s">
        <v>57</v>
      </c>
      <c r="E12" s="39" t="s">
        <v>63</v>
      </c>
    </row>
    <row r="13" spans="1:18" ht="12.75" customHeight="1">
      <c r="A13" s="6" t="s">
        <v>48</v>
      </c>
      <c s="6"/>
      <c s="42" t="s">
        <v>33</v>
      </c>
      <c s="6"/>
      <c s="29" t="s">
        <v>71</v>
      </c>
      <c s="6"/>
      <c s="6"/>
      <c s="6"/>
      <c s="43">
        <f>0+Q13</f>
      </c>
      <c r="O13">
        <f>0+R13</f>
      </c>
      <c r="Q13">
        <f>0+I14</f>
      </c>
      <c>
        <f>0+O14</f>
      </c>
    </row>
    <row r="14" spans="1:16" ht="12.75">
      <c r="A14" s="26" t="s">
        <v>50</v>
      </c>
      <c s="31" t="s">
        <v>27</v>
      </c>
      <c s="31" t="s">
        <v>386</v>
      </c>
      <c s="26" t="s">
        <v>63</v>
      </c>
      <c s="32" t="s">
        <v>387</v>
      </c>
      <c s="33" t="s">
        <v>79</v>
      </c>
      <c s="34">
        <v>42</v>
      </c>
      <c s="35">
        <v>0</v>
      </c>
      <c s="35">
        <f>ROUND(ROUND(H14,2)*ROUND(G14,3),2)</f>
      </c>
      <c r="O14">
        <f>(I14*21)/100</f>
      </c>
      <c t="s">
        <v>27</v>
      </c>
    </row>
    <row r="15" spans="1:5" ht="12.75">
      <c r="A15" s="36" t="s">
        <v>55</v>
      </c>
      <c r="E15" s="37" t="s">
        <v>388</v>
      </c>
    </row>
    <row r="16" spans="1:5" ht="25.5">
      <c r="A16" s="38" t="s">
        <v>57</v>
      </c>
      <c r="E16" s="39" t="s">
        <v>389</v>
      </c>
    </row>
    <row r="17" spans="1:18" ht="12.75" customHeight="1">
      <c r="A17" s="6" t="s">
        <v>48</v>
      </c>
      <c s="6"/>
      <c s="42" t="s">
        <v>39</v>
      </c>
      <c s="6"/>
      <c s="29" t="s">
        <v>158</v>
      </c>
      <c s="6"/>
      <c s="6"/>
      <c s="6"/>
      <c s="43">
        <f>0+Q17</f>
      </c>
      <c r="O17">
        <f>0+R17</f>
      </c>
      <c r="Q17">
        <f>0+I18+I21+I24+I27+I30</f>
      </c>
      <c>
        <f>0+O18+O21+O24+O27+O30</f>
      </c>
    </row>
    <row r="18" spans="1:16" ht="12.75">
      <c r="A18" s="26" t="s">
        <v>50</v>
      </c>
      <c s="31" t="s">
        <v>26</v>
      </c>
      <c s="31" t="s">
        <v>180</v>
      </c>
      <c s="26" t="s">
        <v>63</v>
      </c>
      <c s="32" t="s">
        <v>181</v>
      </c>
      <c s="33" t="s">
        <v>114</v>
      </c>
      <c s="34">
        <v>231</v>
      </c>
      <c s="35">
        <v>0</v>
      </c>
      <c s="35">
        <f>ROUND(ROUND(H18,2)*ROUND(G18,3),2)</f>
      </c>
      <c r="O18">
        <f>(I18*21)/100</f>
      </c>
      <c t="s">
        <v>27</v>
      </c>
    </row>
    <row r="19" spans="1:5" ht="38.25">
      <c r="A19" s="36" t="s">
        <v>55</v>
      </c>
      <c r="E19" s="37" t="s">
        <v>182</v>
      </c>
    </row>
    <row r="20" spans="1:5" ht="38.25">
      <c r="A20" s="40" t="s">
        <v>57</v>
      </c>
      <c r="E20" s="39" t="s">
        <v>390</v>
      </c>
    </row>
    <row r="21" spans="1:16" ht="12.75">
      <c r="A21" s="26" t="s">
        <v>50</v>
      </c>
      <c s="31" t="s">
        <v>37</v>
      </c>
      <c s="31" t="s">
        <v>391</v>
      </c>
      <c s="26" t="s">
        <v>63</v>
      </c>
      <c s="32" t="s">
        <v>392</v>
      </c>
      <c s="33" t="s">
        <v>114</v>
      </c>
      <c s="34">
        <v>84</v>
      </c>
      <c s="35">
        <v>0</v>
      </c>
      <c s="35">
        <f>ROUND(ROUND(H21,2)*ROUND(G21,3),2)</f>
      </c>
      <c r="O21">
        <f>(I21*21)/100</f>
      </c>
      <c t="s">
        <v>27</v>
      </c>
    </row>
    <row r="22" spans="1:5" ht="12.75">
      <c r="A22" s="36" t="s">
        <v>55</v>
      </c>
      <c r="E22" s="37" t="s">
        <v>393</v>
      </c>
    </row>
    <row r="23" spans="1:5" ht="12.75">
      <c r="A23" s="40" t="s">
        <v>57</v>
      </c>
      <c r="E23" s="39" t="s">
        <v>394</v>
      </c>
    </row>
    <row r="24" spans="1:16" ht="12.75">
      <c r="A24" s="26" t="s">
        <v>50</v>
      </c>
      <c s="31" t="s">
        <v>39</v>
      </c>
      <c s="31" t="s">
        <v>185</v>
      </c>
      <c s="26" t="s">
        <v>63</v>
      </c>
      <c s="32" t="s">
        <v>186</v>
      </c>
      <c s="33" t="s">
        <v>114</v>
      </c>
      <c s="34">
        <v>63</v>
      </c>
      <c s="35">
        <v>0</v>
      </c>
      <c s="35">
        <f>ROUND(ROUND(H24,2)*ROUND(G24,3),2)</f>
      </c>
      <c r="O24">
        <f>(I24*21)/100</f>
      </c>
      <c t="s">
        <v>27</v>
      </c>
    </row>
    <row r="25" spans="1:5" ht="25.5">
      <c r="A25" s="36" t="s">
        <v>55</v>
      </c>
      <c r="E25" s="37" t="s">
        <v>187</v>
      </c>
    </row>
    <row r="26" spans="1:5" ht="25.5">
      <c r="A26" s="40" t="s">
        <v>57</v>
      </c>
      <c r="E26" s="39" t="s">
        <v>395</v>
      </c>
    </row>
    <row r="27" spans="1:16" ht="12.75">
      <c r="A27" s="26" t="s">
        <v>50</v>
      </c>
      <c s="31" t="s">
        <v>41</v>
      </c>
      <c s="31" t="s">
        <v>195</v>
      </c>
      <c s="26" t="s">
        <v>63</v>
      </c>
      <c s="32" t="s">
        <v>196</v>
      </c>
      <c s="33" t="s">
        <v>114</v>
      </c>
      <c s="34">
        <v>63</v>
      </c>
      <c s="35">
        <v>0</v>
      </c>
      <c s="35">
        <f>ROUND(ROUND(H27,2)*ROUND(G27,3),2)</f>
      </c>
      <c r="O27">
        <f>(I27*21)/100</f>
      </c>
      <c t="s">
        <v>27</v>
      </c>
    </row>
    <row r="28" spans="1:5" ht="12.75">
      <c r="A28" s="36" t="s">
        <v>55</v>
      </c>
      <c r="E28" s="37" t="s">
        <v>197</v>
      </c>
    </row>
    <row r="29" spans="1:5" ht="25.5">
      <c r="A29" s="40" t="s">
        <v>57</v>
      </c>
      <c r="E29" s="39" t="s">
        <v>395</v>
      </c>
    </row>
    <row r="30" spans="1:16" ht="12.75">
      <c r="A30" s="26" t="s">
        <v>50</v>
      </c>
      <c s="31" t="s">
        <v>82</v>
      </c>
      <c s="31" t="s">
        <v>200</v>
      </c>
      <c s="26" t="s">
        <v>63</v>
      </c>
      <c s="32" t="s">
        <v>201</v>
      </c>
      <c s="33" t="s">
        <v>114</v>
      </c>
      <c s="34">
        <v>63</v>
      </c>
      <c s="35">
        <v>0</v>
      </c>
      <c s="35">
        <f>ROUND(ROUND(H30,2)*ROUND(G30,3),2)</f>
      </c>
      <c r="O30">
        <f>(I30*21)/100</f>
      </c>
      <c t="s">
        <v>27</v>
      </c>
    </row>
    <row r="31" spans="1:5" ht="12.75">
      <c r="A31" s="36" t="s">
        <v>55</v>
      </c>
      <c r="E31" s="37" t="s">
        <v>202</v>
      </c>
    </row>
    <row r="32" spans="1:5" ht="25.5">
      <c r="A32" s="38" t="s">
        <v>57</v>
      </c>
      <c r="E32" s="39" t="s">
        <v>395</v>
      </c>
    </row>
    <row r="33" spans="1:18" ht="12.75" customHeight="1">
      <c r="A33" s="6" t="s">
        <v>48</v>
      </c>
      <c s="6"/>
      <c s="42" t="s">
        <v>44</v>
      </c>
      <c s="6"/>
      <c s="29" t="s">
        <v>213</v>
      </c>
      <c s="6"/>
      <c s="6"/>
      <c s="6"/>
      <c s="43">
        <f>0+Q33</f>
      </c>
      <c r="O33">
        <f>0+R33</f>
      </c>
      <c r="Q33">
        <f>0+I34+I37+I40</f>
      </c>
      <c>
        <f>0+O34+O37+O40</f>
      </c>
    </row>
    <row r="34" spans="1:16" ht="12.75">
      <c r="A34" s="26" t="s">
        <v>50</v>
      </c>
      <c s="31" t="s">
        <v>87</v>
      </c>
      <c s="31" t="s">
        <v>396</v>
      </c>
      <c s="26" t="s">
        <v>63</v>
      </c>
      <c s="32" t="s">
        <v>397</v>
      </c>
      <c s="33" t="s">
        <v>79</v>
      </c>
      <c s="34">
        <v>42</v>
      </c>
      <c s="35">
        <v>0</v>
      </c>
      <c s="35">
        <f>ROUND(ROUND(H34,2)*ROUND(G34,3),2)</f>
      </c>
      <c r="O34">
        <f>(I34*21)/100</f>
      </c>
      <c t="s">
        <v>27</v>
      </c>
    </row>
    <row r="35" spans="1:5" ht="12.75">
      <c r="A35" s="36" t="s">
        <v>55</v>
      </c>
      <c r="E35" s="37" t="s">
        <v>63</v>
      </c>
    </row>
    <row r="36" spans="1:5" ht="25.5">
      <c r="A36" s="40" t="s">
        <v>57</v>
      </c>
      <c r="E36" s="39" t="s">
        <v>398</v>
      </c>
    </row>
    <row r="37" spans="1:16" ht="12.75">
      <c r="A37" s="26" t="s">
        <v>50</v>
      </c>
      <c s="31" t="s">
        <v>44</v>
      </c>
      <c s="31" t="s">
        <v>399</v>
      </c>
      <c s="26" t="s">
        <v>63</v>
      </c>
      <c s="32" t="s">
        <v>400</v>
      </c>
      <c s="33" t="s">
        <v>79</v>
      </c>
      <c s="34">
        <v>42</v>
      </c>
      <c s="35">
        <v>0</v>
      </c>
      <c s="35">
        <f>ROUND(ROUND(H37,2)*ROUND(G37,3),2)</f>
      </c>
      <c r="O37">
        <f>(I37*21)/100</f>
      </c>
      <c t="s">
        <v>27</v>
      </c>
    </row>
    <row r="38" spans="1:5" ht="12.75">
      <c r="A38" s="36" t="s">
        <v>55</v>
      </c>
      <c r="E38" s="37" t="s">
        <v>388</v>
      </c>
    </row>
    <row r="39" spans="1:5" ht="25.5">
      <c r="A39" s="40" t="s">
        <v>57</v>
      </c>
      <c r="E39" s="39" t="s">
        <v>401</v>
      </c>
    </row>
    <row r="40" spans="1:16" ht="12.75">
      <c r="A40" s="26" t="s">
        <v>50</v>
      </c>
      <c s="31" t="s">
        <v>46</v>
      </c>
      <c s="31" t="s">
        <v>402</v>
      </c>
      <c s="26" t="s">
        <v>63</v>
      </c>
      <c s="32" t="s">
        <v>403</v>
      </c>
      <c s="33" t="s">
        <v>142</v>
      </c>
      <c s="34">
        <v>3</v>
      </c>
      <c s="35">
        <v>0</v>
      </c>
      <c s="35">
        <f>ROUND(ROUND(H40,2)*ROUND(G40,3),2)</f>
      </c>
      <c r="O40">
        <f>(I40*21)/100</f>
      </c>
      <c t="s">
        <v>27</v>
      </c>
    </row>
    <row r="41" spans="1:5" ht="38.25">
      <c r="A41" s="36" t="s">
        <v>55</v>
      </c>
      <c r="E41" s="37" t="s">
        <v>404</v>
      </c>
    </row>
    <row r="42" spans="1:5" ht="12.75">
      <c r="A42" s="38" t="s">
        <v>57</v>
      </c>
      <c r="E42" s="39" t="s">
        <v>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405</v>
      </c>
      <c s="44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405</v>
      </c>
      <c s="6"/>
      <c s="18" t="s">
        <v>406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</f>
      </c>
      <c>
        <f>0+O9</f>
      </c>
    </row>
    <row r="9" spans="1:16" ht="12.75">
      <c r="A9" s="26" t="s">
        <v>50</v>
      </c>
      <c s="31" t="s">
        <v>33</v>
      </c>
      <c s="31" t="s">
        <v>407</v>
      </c>
      <c s="26" t="s">
        <v>63</v>
      </c>
      <c s="32" t="s">
        <v>408</v>
      </c>
      <c s="33" t="s">
        <v>69</v>
      </c>
      <c s="34">
        <v>1</v>
      </c>
      <c s="35">
        <v>0</v>
      </c>
      <c s="35">
        <f>ROUND(ROUND(H9,2)*ROUND(G9,3),2)</f>
      </c>
      <c r="O9">
        <f>(I9*21)/100</f>
      </c>
      <c t="s">
        <v>27</v>
      </c>
    </row>
    <row r="10" spans="1:5" ht="63.75">
      <c r="A10" s="36" t="s">
        <v>55</v>
      </c>
      <c r="E10" s="37" t="s">
        <v>409</v>
      </c>
    </row>
    <row r="11" spans="1:5" ht="12.75">
      <c r="A11" s="38" t="s">
        <v>57</v>
      </c>
      <c r="E11" s="39" t="s">
        <v>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410</v>
      </c>
      <c s="44">
        <f>0+I8+I42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410</v>
      </c>
      <c s="6"/>
      <c s="18" t="s">
        <v>411</v>
      </c>
      <c s="6"/>
      <c s="6"/>
      <c s="27"/>
      <c s="27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31</v>
      </c>
      <c s="27"/>
      <c s="29" t="s">
        <v>49</v>
      </c>
      <c s="27"/>
      <c s="27"/>
      <c s="27"/>
      <c s="30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6" t="s">
        <v>50</v>
      </c>
      <c s="31" t="s">
        <v>33</v>
      </c>
      <c s="31" t="s">
        <v>412</v>
      </c>
      <c s="26" t="s">
        <v>63</v>
      </c>
      <c s="32" t="s">
        <v>413</v>
      </c>
      <c s="33" t="s">
        <v>69</v>
      </c>
      <c s="34">
        <v>1</v>
      </c>
      <c s="35">
        <v>0</v>
      </c>
      <c s="35">
        <f>ROUND(ROUND(H9,2)*ROUND(G9,3),2)</f>
      </c>
      <c r="O9">
        <f>(I9*21)/100</f>
      </c>
      <c t="s">
        <v>27</v>
      </c>
    </row>
    <row r="10" spans="1:5" ht="102">
      <c r="A10" s="36" t="s">
        <v>55</v>
      </c>
      <c r="E10" s="37" t="s">
        <v>414</v>
      </c>
    </row>
    <row r="11" spans="1:5" ht="12.75">
      <c r="A11" s="40" t="s">
        <v>57</v>
      </c>
      <c r="E11" s="39" t="s">
        <v>63</v>
      </c>
    </row>
    <row r="12" spans="1:16" ht="12.75">
      <c r="A12" s="26" t="s">
        <v>50</v>
      </c>
      <c s="31" t="s">
        <v>27</v>
      </c>
      <c s="31" t="s">
        <v>407</v>
      </c>
      <c s="26" t="s">
        <v>63</v>
      </c>
      <c s="32" t="s">
        <v>408</v>
      </c>
      <c s="33" t="s">
        <v>69</v>
      </c>
      <c s="34">
        <v>1</v>
      </c>
      <c s="35">
        <v>0</v>
      </c>
      <c s="35">
        <f>ROUND(ROUND(H12,2)*ROUND(G12,3),2)</f>
      </c>
      <c r="O12">
        <f>(I12*21)/100</f>
      </c>
      <c t="s">
        <v>27</v>
      </c>
    </row>
    <row r="13" spans="1:5" ht="12.75">
      <c r="A13" s="36" t="s">
        <v>55</v>
      </c>
      <c r="E13" s="37" t="s">
        <v>415</v>
      </c>
    </row>
    <row r="14" spans="1:5" ht="12.75">
      <c r="A14" s="40" t="s">
        <v>57</v>
      </c>
      <c r="E14" s="39" t="s">
        <v>63</v>
      </c>
    </row>
    <row r="15" spans="1:16" ht="12.75">
      <c r="A15" s="26" t="s">
        <v>50</v>
      </c>
      <c s="31" t="s">
        <v>26</v>
      </c>
      <c s="31" t="s">
        <v>416</v>
      </c>
      <c s="26" t="s">
        <v>63</v>
      </c>
      <c s="32" t="s">
        <v>417</v>
      </c>
      <c s="33" t="s">
        <v>142</v>
      </c>
      <c s="34">
        <v>1</v>
      </c>
      <c s="35">
        <v>0</v>
      </c>
      <c s="35">
        <f>ROUND(ROUND(H15,2)*ROUND(G15,3),2)</f>
      </c>
      <c r="O15">
        <f>(I15*21)/100</f>
      </c>
      <c t="s">
        <v>27</v>
      </c>
    </row>
    <row r="16" spans="1:5" ht="25.5">
      <c r="A16" s="36" t="s">
        <v>55</v>
      </c>
      <c r="E16" s="37" t="s">
        <v>418</v>
      </c>
    </row>
    <row r="17" spans="1:5" ht="12.75">
      <c r="A17" s="40" t="s">
        <v>57</v>
      </c>
      <c r="E17" s="39" t="s">
        <v>63</v>
      </c>
    </row>
    <row r="18" spans="1:16" ht="12.75">
      <c r="A18" s="26" t="s">
        <v>50</v>
      </c>
      <c s="31" t="s">
        <v>37</v>
      </c>
      <c s="31" t="s">
        <v>419</v>
      </c>
      <c s="26" t="s">
        <v>52</v>
      </c>
      <c s="32" t="s">
        <v>420</v>
      </c>
      <c s="33" t="s">
        <v>69</v>
      </c>
      <c s="34">
        <v>1</v>
      </c>
      <c s="35">
        <v>0</v>
      </c>
      <c s="35">
        <f>ROUND(ROUND(H18,2)*ROUND(G18,3),2)</f>
      </c>
      <c r="O18">
        <f>(I18*21)/100</f>
      </c>
      <c t="s">
        <v>27</v>
      </c>
    </row>
    <row r="19" spans="1:5" ht="12.75">
      <c r="A19" s="36" t="s">
        <v>55</v>
      </c>
      <c r="E19" s="37" t="s">
        <v>421</v>
      </c>
    </row>
    <row r="20" spans="1:5" ht="12.75">
      <c r="A20" s="40" t="s">
        <v>57</v>
      </c>
      <c r="E20" s="39" t="s">
        <v>63</v>
      </c>
    </row>
    <row r="21" spans="1:16" ht="12.75">
      <c r="A21" s="26" t="s">
        <v>50</v>
      </c>
      <c s="31" t="s">
        <v>39</v>
      </c>
      <c s="31" t="s">
        <v>419</v>
      </c>
      <c s="26" t="s">
        <v>59</v>
      </c>
      <c s="32" t="s">
        <v>420</v>
      </c>
      <c s="33" t="s">
        <v>69</v>
      </c>
      <c s="34">
        <v>1</v>
      </c>
      <c s="35">
        <v>0</v>
      </c>
      <c s="35">
        <f>ROUND(ROUND(H21,2)*ROUND(G21,3),2)</f>
      </c>
      <c r="O21">
        <f>(I21*21)/100</f>
      </c>
      <c t="s">
        <v>27</v>
      </c>
    </row>
    <row r="22" spans="1:5" ht="12.75">
      <c r="A22" s="36" t="s">
        <v>55</v>
      </c>
      <c r="E22" s="37" t="s">
        <v>422</v>
      </c>
    </row>
    <row r="23" spans="1:5" ht="12.75">
      <c r="A23" s="40" t="s">
        <v>57</v>
      </c>
      <c r="E23" s="39" t="s">
        <v>63</v>
      </c>
    </row>
    <row r="24" spans="1:16" ht="12.75">
      <c r="A24" s="26" t="s">
        <v>50</v>
      </c>
      <c s="31" t="s">
        <v>41</v>
      </c>
      <c s="31" t="s">
        <v>423</v>
      </c>
      <c s="26" t="s">
        <v>63</v>
      </c>
      <c s="32" t="s">
        <v>424</v>
      </c>
      <c s="33" t="s">
        <v>69</v>
      </c>
      <c s="34">
        <v>1</v>
      </c>
      <c s="35">
        <v>0</v>
      </c>
      <c s="35">
        <f>ROUND(ROUND(H24,2)*ROUND(G24,3),2)</f>
      </c>
      <c r="O24">
        <f>(I24*21)/100</f>
      </c>
      <c t="s">
        <v>27</v>
      </c>
    </row>
    <row r="25" spans="1:5" ht="12.75">
      <c r="A25" s="36" t="s">
        <v>55</v>
      </c>
      <c r="E25" s="37" t="s">
        <v>425</v>
      </c>
    </row>
    <row r="26" spans="1:5" ht="12.75">
      <c r="A26" s="40" t="s">
        <v>57</v>
      </c>
      <c r="E26" s="39" t="s">
        <v>63</v>
      </c>
    </row>
    <row r="27" spans="1:16" ht="12.75">
      <c r="A27" s="26" t="s">
        <v>50</v>
      </c>
      <c s="31" t="s">
        <v>82</v>
      </c>
      <c s="31" t="s">
        <v>426</v>
      </c>
      <c s="26" t="s">
        <v>63</v>
      </c>
      <c s="32" t="s">
        <v>427</v>
      </c>
      <c s="33" t="s">
        <v>69</v>
      </c>
      <c s="34">
        <v>1</v>
      </c>
      <c s="35">
        <v>0</v>
      </c>
      <c s="35">
        <f>ROUND(ROUND(H27,2)*ROUND(G27,3),2)</f>
      </c>
      <c r="O27">
        <f>(I27*21)/100</f>
      </c>
      <c t="s">
        <v>27</v>
      </c>
    </row>
    <row r="28" spans="1:5" ht="25.5">
      <c r="A28" s="36" t="s">
        <v>55</v>
      </c>
      <c r="E28" s="37" t="s">
        <v>428</v>
      </c>
    </row>
    <row r="29" spans="1:5" ht="12.75">
      <c r="A29" s="40" t="s">
        <v>57</v>
      </c>
      <c r="E29" s="39" t="s">
        <v>63</v>
      </c>
    </row>
    <row r="30" spans="1:16" ht="12.75">
      <c r="A30" s="26" t="s">
        <v>50</v>
      </c>
      <c s="31" t="s">
        <v>87</v>
      </c>
      <c s="31" t="s">
        <v>429</v>
      </c>
      <c s="26" t="s">
        <v>63</v>
      </c>
      <c s="32" t="s">
        <v>430</v>
      </c>
      <c s="33" t="s">
        <v>69</v>
      </c>
      <c s="34">
        <v>1</v>
      </c>
      <c s="35">
        <v>0</v>
      </c>
      <c s="35">
        <f>ROUND(ROUND(H30,2)*ROUND(G30,3),2)</f>
      </c>
      <c r="O30">
        <f>(I30*21)/100</f>
      </c>
      <c t="s">
        <v>27</v>
      </c>
    </row>
    <row r="31" spans="1:5" ht="12.75">
      <c r="A31" s="36" t="s">
        <v>55</v>
      </c>
      <c r="E31" s="37" t="s">
        <v>431</v>
      </c>
    </row>
    <row r="32" spans="1:5" ht="12.75">
      <c r="A32" s="40" t="s">
        <v>57</v>
      </c>
      <c r="E32" s="39" t="s">
        <v>63</v>
      </c>
    </row>
    <row r="33" spans="1:16" ht="12.75">
      <c r="A33" s="26" t="s">
        <v>50</v>
      </c>
      <c s="31" t="s">
        <v>44</v>
      </c>
      <c s="31" t="s">
        <v>432</v>
      </c>
      <c s="26" t="s">
        <v>52</v>
      </c>
      <c s="32" t="s">
        <v>433</v>
      </c>
      <c s="33" t="s">
        <v>142</v>
      </c>
      <c s="34">
        <v>2</v>
      </c>
      <c s="35">
        <v>0</v>
      </c>
      <c s="35">
        <f>ROUND(ROUND(H33,2)*ROUND(G33,3),2)</f>
      </c>
      <c r="O33">
        <f>(I33*21)/100</f>
      </c>
      <c t="s">
        <v>27</v>
      </c>
    </row>
    <row r="34" spans="1:5" ht="12.75">
      <c r="A34" s="36" t="s">
        <v>55</v>
      </c>
      <c r="E34" s="37" t="s">
        <v>434</v>
      </c>
    </row>
    <row r="35" spans="1:5" ht="51">
      <c r="A35" s="40" t="s">
        <v>57</v>
      </c>
      <c r="E35" s="39" t="s">
        <v>435</v>
      </c>
    </row>
    <row r="36" spans="1:16" ht="12.75">
      <c r="A36" s="26" t="s">
        <v>50</v>
      </c>
      <c s="31" t="s">
        <v>46</v>
      </c>
      <c s="31" t="s">
        <v>432</v>
      </c>
      <c s="26" t="s">
        <v>59</v>
      </c>
      <c s="32" t="s">
        <v>433</v>
      </c>
      <c s="33" t="s">
        <v>142</v>
      </c>
      <c s="34">
        <v>2</v>
      </c>
      <c s="35">
        <v>0</v>
      </c>
      <c s="35">
        <f>ROUND(ROUND(H36,2)*ROUND(G36,3),2)</f>
      </c>
      <c r="O36">
        <f>(I36*21)/100</f>
      </c>
      <c t="s">
        <v>27</v>
      </c>
    </row>
    <row r="37" spans="1:5" ht="12.75">
      <c r="A37" s="36" t="s">
        <v>55</v>
      </c>
      <c r="E37" s="37" t="s">
        <v>63</v>
      </c>
    </row>
    <row r="38" spans="1:5" ht="12.75">
      <c r="A38" s="40" t="s">
        <v>57</v>
      </c>
      <c r="E38" s="39" t="s">
        <v>436</v>
      </c>
    </row>
    <row r="39" spans="1:16" ht="12.75">
      <c r="A39" s="26" t="s">
        <v>50</v>
      </c>
      <c s="31" t="s">
        <v>100</v>
      </c>
      <c s="31" t="s">
        <v>437</v>
      </c>
      <c s="26" t="s">
        <v>63</v>
      </c>
      <c s="32" t="s">
        <v>438</v>
      </c>
      <c s="33" t="s">
        <v>69</v>
      </c>
      <c s="34">
        <v>1</v>
      </c>
      <c s="35">
        <v>0</v>
      </c>
      <c s="35">
        <f>ROUND(ROUND(H39,2)*ROUND(G39,3),2)</f>
      </c>
      <c r="O39">
        <f>(I39*21)/100</f>
      </c>
      <c t="s">
        <v>27</v>
      </c>
    </row>
    <row r="40" spans="1:5" ht="12.75">
      <c r="A40" s="36" t="s">
        <v>55</v>
      </c>
      <c r="E40" s="37" t="s">
        <v>425</v>
      </c>
    </row>
    <row r="41" spans="1:5" ht="12.75">
      <c r="A41" s="38" t="s">
        <v>57</v>
      </c>
      <c r="E41" s="39" t="s">
        <v>63</v>
      </c>
    </row>
    <row r="42" spans="1:18" ht="12.75" customHeight="1">
      <c r="A42" s="6" t="s">
        <v>48</v>
      </c>
      <c s="6"/>
      <c s="42" t="s">
        <v>33</v>
      </c>
      <c s="6"/>
      <c s="29" t="s">
        <v>71</v>
      </c>
      <c s="6"/>
      <c s="6"/>
      <c s="6"/>
      <c s="43">
        <f>0+Q42</f>
      </c>
      <c r="O42">
        <f>0+R42</f>
      </c>
      <c r="Q42">
        <f>0+I43</f>
      </c>
      <c>
        <f>0+O43</f>
      </c>
    </row>
    <row r="43" spans="1:16" ht="12.75">
      <c r="A43" s="26" t="s">
        <v>50</v>
      </c>
      <c s="31" t="s">
        <v>104</v>
      </c>
      <c s="31" t="s">
        <v>439</v>
      </c>
      <c s="26" t="s">
        <v>63</v>
      </c>
      <c s="32" t="s">
        <v>440</v>
      </c>
      <c s="33" t="s">
        <v>114</v>
      </c>
      <c s="34">
        <v>50</v>
      </c>
      <c s="35">
        <v>0</v>
      </c>
      <c s="35">
        <f>ROUND(ROUND(H43,2)*ROUND(G43,3),2)</f>
      </c>
      <c r="O43">
        <f>(I43*21)/100</f>
      </c>
      <c t="s">
        <v>27</v>
      </c>
    </row>
    <row r="44" spans="1:5" ht="12.75">
      <c r="A44" s="36" t="s">
        <v>55</v>
      </c>
      <c r="E44" s="37" t="s">
        <v>63</v>
      </c>
    </row>
    <row r="45" spans="1:5" ht="38.25">
      <c r="A45" s="38" t="s">
        <v>57</v>
      </c>
      <c r="E45" s="39" t="s">
        <v>441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